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workbookProtection workbookPassword="DE6E" lockStructure="1"/>
  <bookViews>
    <workbookView xWindow="360" yWindow="210" windowWidth="20580" windowHeight="11640" tabRatio="918"/>
  </bookViews>
  <sheets>
    <sheet name="Master" sheetId="8" r:id="rId1"/>
    <sheet name="AMH Wrksht" sheetId="1" r:id="rId2"/>
    <sheet name="AMH Non-TANF Inv." sheetId="2" r:id="rId3"/>
    <sheet name="AMH TANF Inv." sheetId="10" r:id="rId4"/>
    <sheet name="AMH Special Funding Inv." sheetId="11" r:id="rId5"/>
    <sheet name="CMH Wrksht" sheetId="13" r:id="rId6"/>
    <sheet name="CMH Non-TANF Inv." sheetId="14" r:id="rId7"/>
    <sheet name="CMH Special Funding Inv." sheetId="16" r:id="rId8"/>
    <sheet name="CMH BNET Inv." sheetId="17" r:id="rId9"/>
    <sheet name="ASA Wrksht" sheetId="18" r:id="rId10"/>
    <sheet name="ASA Non-TANF Inv." sheetId="19" r:id="rId11"/>
    <sheet name="ASA TANF Inv." sheetId="20" r:id="rId12"/>
    <sheet name="ASA Special Funding Inv." sheetId="21" r:id="rId13"/>
    <sheet name="CSA Wrksht" sheetId="22" r:id="rId14"/>
    <sheet name="CSA Non-TANF Inv." sheetId="23" r:id="rId15"/>
    <sheet name="CSA TANF Inv." sheetId="24" r:id="rId16"/>
    <sheet name="CSA Special Funding Inv." sheetId="25" r:id="rId17"/>
  </sheets>
  <definedNames>
    <definedName name="_xlnm._FilterDatabase" localSheetId="2" hidden="1">'AMH Non-TANF Inv.'!$A$15:$M$74</definedName>
    <definedName name="_xlnm.Print_Area" localSheetId="0">Master!$A$1:$G$56</definedName>
  </definedNames>
  <calcPr calcId="145621"/>
</workbook>
</file>

<file path=xl/calcChain.xml><?xml version="1.0" encoding="utf-8"?>
<calcChain xmlns="http://schemas.openxmlformats.org/spreadsheetml/2006/main">
  <c r="M72" i="18" l="1"/>
  <c r="M71" i="18"/>
  <c r="M70" i="18"/>
  <c r="M69" i="18"/>
  <c r="M68" i="18"/>
  <c r="M63" i="18"/>
  <c r="M62" i="18"/>
  <c r="M61" i="18"/>
  <c r="M60" i="18"/>
  <c r="M59" i="18"/>
  <c r="M58" i="18"/>
  <c r="M53" i="18"/>
  <c r="M52" i="18"/>
  <c r="M51" i="18"/>
  <c r="M50" i="18"/>
  <c r="M49" i="18"/>
  <c r="M48" i="18"/>
  <c r="M47" i="18"/>
  <c r="M46" i="18"/>
  <c r="M45" i="18"/>
  <c r="M44" i="18"/>
  <c r="M43" i="18"/>
  <c r="M42" i="18"/>
  <c r="M41" i="18"/>
  <c r="M40" i="18"/>
  <c r="M39" i="18"/>
  <c r="M38" i="18"/>
  <c r="M37" i="18"/>
  <c r="M36" i="18"/>
  <c r="M35" i="18"/>
  <c r="M34" i="18"/>
  <c r="M31" i="18"/>
  <c r="M30" i="18"/>
  <c r="M29" i="18"/>
  <c r="M28" i="18"/>
  <c r="M23" i="18"/>
  <c r="M22" i="18"/>
  <c r="M21" i="18"/>
  <c r="M20" i="18"/>
  <c r="M19" i="18"/>
  <c r="M18" i="18"/>
  <c r="M17" i="18"/>
  <c r="M16" i="18"/>
  <c r="M15" i="18"/>
  <c r="J18" i="25" l="1"/>
  <c r="J17" i="25"/>
  <c r="J16" i="25"/>
  <c r="J15" i="25"/>
  <c r="J71" i="24"/>
  <c r="J70" i="24"/>
  <c r="J69" i="24"/>
  <c r="J68" i="24"/>
  <c r="J67" i="24"/>
  <c r="J61" i="24"/>
  <c r="J60" i="24"/>
  <c r="J59" i="24"/>
  <c r="J58" i="24"/>
  <c r="J57" i="24"/>
  <c r="J56" i="24"/>
  <c r="J51" i="24"/>
  <c r="J50" i="24"/>
  <c r="J48" i="24"/>
  <c r="J47" i="24"/>
  <c r="J46" i="24"/>
  <c r="J45" i="24"/>
  <c r="J44" i="24"/>
  <c r="J43" i="24"/>
  <c r="J42" i="24"/>
  <c r="J41" i="24"/>
  <c r="J40" i="24"/>
  <c r="J38" i="24"/>
  <c r="J37" i="24"/>
  <c r="J36" i="24"/>
  <c r="J35" i="24"/>
  <c r="J34" i="24"/>
  <c r="J31" i="24"/>
  <c r="J30" i="24"/>
  <c r="J29" i="24"/>
  <c r="J28" i="24"/>
  <c r="J23" i="24"/>
  <c r="J22" i="24"/>
  <c r="J21" i="24"/>
  <c r="J20" i="24"/>
  <c r="J19" i="24"/>
  <c r="J18" i="24"/>
  <c r="J17" i="24"/>
  <c r="J16" i="24"/>
  <c r="J15" i="24"/>
  <c r="J71" i="23"/>
  <c r="J70" i="23"/>
  <c r="J69" i="23"/>
  <c r="J68" i="23"/>
  <c r="J67" i="23"/>
  <c r="J66" i="23"/>
  <c r="J61" i="23"/>
  <c r="J60" i="23"/>
  <c r="J59" i="23"/>
  <c r="J58" i="23"/>
  <c r="J57" i="23"/>
  <c r="J56" i="23"/>
  <c r="J51" i="23"/>
  <c r="J50" i="23"/>
  <c r="J49" i="23"/>
  <c r="J48" i="23"/>
  <c r="J47" i="23"/>
  <c r="J46" i="23"/>
  <c r="J45" i="23"/>
  <c r="J44" i="23"/>
  <c r="J43" i="23"/>
  <c r="J42" i="23"/>
  <c r="J41" i="23"/>
  <c r="J40" i="23"/>
  <c r="J39" i="23"/>
  <c r="J38" i="23"/>
  <c r="J37" i="23"/>
  <c r="J36" i="23"/>
  <c r="J35" i="23"/>
  <c r="J34" i="23"/>
  <c r="J31" i="23"/>
  <c r="J30" i="23"/>
  <c r="J29" i="23"/>
  <c r="J28" i="23"/>
  <c r="J23" i="23"/>
  <c r="J22" i="23"/>
  <c r="J21" i="23"/>
  <c r="J20" i="23"/>
  <c r="J19" i="23"/>
  <c r="J18" i="23"/>
  <c r="J17" i="23"/>
  <c r="J16" i="23"/>
  <c r="J15" i="23"/>
  <c r="J81" i="21"/>
  <c r="J80" i="21"/>
  <c r="J72" i="21"/>
  <c r="J71" i="21"/>
  <c r="J70" i="21"/>
  <c r="J69" i="21"/>
  <c r="J62" i="21"/>
  <c r="J61" i="21"/>
  <c r="J60" i="21"/>
  <c r="J58" i="21"/>
  <c r="J57" i="21"/>
  <c r="J55" i="21"/>
  <c r="J54" i="21"/>
  <c r="J53" i="21"/>
  <c r="J52" i="21"/>
  <c r="J51" i="21"/>
  <c r="J50" i="21"/>
  <c r="J49" i="21"/>
  <c r="J46" i="21"/>
  <c r="J45" i="21"/>
  <c r="J44" i="21"/>
  <c r="J43" i="21"/>
  <c r="J40" i="21"/>
  <c r="J39" i="21"/>
  <c r="J38" i="21"/>
  <c r="J37" i="21"/>
  <c r="J32" i="21"/>
  <c r="J31" i="21"/>
  <c r="J30" i="21"/>
  <c r="J29" i="21"/>
  <c r="J28" i="21"/>
  <c r="J27" i="21"/>
  <c r="J26" i="21"/>
  <c r="J25" i="21"/>
  <c r="J24" i="21"/>
  <c r="J18" i="21"/>
  <c r="J17" i="21"/>
  <c r="J16" i="21"/>
  <c r="J15" i="21"/>
  <c r="J72" i="20"/>
  <c r="J71" i="20"/>
  <c r="J70" i="20"/>
  <c r="J69" i="20"/>
  <c r="J63" i="20"/>
  <c r="J62" i="20"/>
  <c r="J61" i="20"/>
  <c r="J60" i="20"/>
  <c r="J59" i="20"/>
  <c r="J58" i="20"/>
  <c r="J53" i="20"/>
  <c r="J52" i="20"/>
  <c r="J50" i="20"/>
  <c r="J49" i="20"/>
  <c r="J48" i="20"/>
  <c r="J47" i="20"/>
  <c r="J46" i="20"/>
  <c r="J45" i="20"/>
  <c r="J44" i="20"/>
  <c r="J43" i="20"/>
  <c r="J42" i="20"/>
  <c r="J41" i="20"/>
  <c r="J39" i="20"/>
  <c r="J38" i="20"/>
  <c r="J37" i="20"/>
  <c r="J36" i="20"/>
  <c r="J35" i="20"/>
  <c r="J34" i="20"/>
  <c r="J31" i="20"/>
  <c r="J30" i="20"/>
  <c r="J29" i="20"/>
  <c r="J28" i="20"/>
  <c r="J23" i="20"/>
  <c r="J22" i="20"/>
  <c r="J21" i="20"/>
  <c r="J20" i="20"/>
  <c r="J19" i="20"/>
  <c r="J18" i="20"/>
  <c r="J17" i="20"/>
  <c r="J16" i="20"/>
  <c r="J15" i="20"/>
  <c r="J14" i="17"/>
  <c r="J19" i="16"/>
  <c r="J18" i="16"/>
  <c r="J17" i="16"/>
  <c r="J16" i="16"/>
  <c r="J15" i="16"/>
  <c r="J74" i="14"/>
  <c r="J73" i="14"/>
  <c r="J72" i="14"/>
  <c r="J71" i="14"/>
  <c r="J70" i="14"/>
  <c r="J69" i="14"/>
  <c r="J64" i="14"/>
  <c r="J63" i="14"/>
  <c r="J62" i="14"/>
  <c r="J61" i="14"/>
  <c r="J60" i="14"/>
  <c r="J59" i="14"/>
  <c r="J54" i="14"/>
  <c r="J53" i="14"/>
  <c r="J52" i="14"/>
  <c r="J51" i="14"/>
  <c r="J50" i="14"/>
  <c r="J49" i="14"/>
  <c r="J48" i="14"/>
  <c r="J47" i="14"/>
  <c r="J45" i="14"/>
  <c r="J44" i="14"/>
  <c r="J43" i="14"/>
  <c r="J42" i="14"/>
  <c r="J41" i="14"/>
  <c r="J40" i="14"/>
  <c r="J39" i="14"/>
  <c r="J38" i="14"/>
  <c r="J37" i="14"/>
  <c r="J36" i="14"/>
  <c r="J35" i="14"/>
  <c r="J32" i="14"/>
  <c r="J31" i="14"/>
  <c r="J30" i="14"/>
  <c r="J29" i="14"/>
  <c r="J28" i="14"/>
  <c r="J23" i="14"/>
  <c r="J22" i="14"/>
  <c r="J21" i="14"/>
  <c r="J20" i="14"/>
  <c r="J19" i="14"/>
  <c r="J18" i="14"/>
  <c r="J17" i="14"/>
  <c r="J16" i="14"/>
  <c r="J15" i="14"/>
  <c r="J102" i="11"/>
  <c r="J101" i="11"/>
  <c r="J100" i="11"/>
  <c r="J99" i="11"/>
  <c r="J98" i="11"/>
  <c r="J93" i="11"/>
  <c r="J92" i="11"/>
  <c r="J91" i="11"/>
  <c r="J90" i="11"/>
  <c r="J89" i="11"/>
  <c r="J88" i="11"/>
  <c r="J87" i="11"/>
  <c r="J82" i="11"/>
  <c r="J81" i="11"/>
  <c r="J80" i="11"/>
  <c r="J79" i="11"/>
  <c r="J78" i="11"/>
  <c r="J77" i="11"/>
  <c r="J76" i="11"/>
  <c r="J75" i="11"/>
  <c r="J74" i="11"/>
  <c r="J72" i="11"/>
  <c r="J71" i="11"/>
  <c r="J70" i="11"/>
  <c r="J69" i="11"/>
  <c r="J68" i="11"/>
  <c r="J67" i="11"/>
  <c r="J66" i="11"/>
  <c r="J65" i="11"/>
  <c r="J64" i="11"/>
  <c r="J63" i="11"/>
  <c r="J62" i="11"/>
  <c r="J61" i="11"/>
  <c r="J60" i="11"/>
  <c r="J57" i="11"/>
  <c r="J56" i="11"/>
  <c r="J55" i="11"/>
  <c r="J54" i="11"/>
  <c r="J49" i="11"/>
  <c r="J48" i="11"/>
  <c r="J47" i="11"/>
  <c r="J46" i="11"/>
  <c r="J45" i="11"/>
  <c r="J44" i="11"/>
  <c r="J43" i="11"/>
  <c r="J42" i="11"/>
  <c r="J41" i="11"/>
  <c r="J35" i="11"/>
  <c r="J34" i="11"/>
  <c r="J33" i="11"/>
  <c r="J32" i="11"/>
  <c r="J19" i="11"/>
  <c r="J18" i="11"/>
  <c r="J17" i="11"/>
  <c r="J16" i="11"/>
  <c r="J15" i="11"/>
  <c r="J67" i="10"/>
  <c r="J66" i="10"/>
  <c r="J63" i="10"/>
  <c r="J62" i="10"/>
  <c r="J56" i="10"/>
  <c r="J55" i="10"/>
  <c r="J53" i="10"/>
  <c r="J52" i="10"/>
  <c r="J50" i="10"/>
  <c r="J49" i="10"/>
  <c r="J48" i="10"/>
  <c r="J46" i="10"/>
  <c r="J45" i="10"/>
  <c r="J44" i="10"/>
  <c r="J41" i="10"/>
  <c r="J40" i="10"/>
  <c r="J39" i="10"/>
  <c r="J38" i="10"/>
  <c r="J37" i="10"/>
  <c r="J35" i="10"/>
  <c r="J34" i="10"/>
  <c r="J31" i="10"/>
  <c r="J30" i="10"/>
  <c r="J29" i="10"/>
  <c r="J28" i="10"/>
  <c r="J23" i="10"/>
  <c r="J22" i="10"/>
  <c r="J21" i="10"/>
  <c r="J20" i="10"/>
  <c r="J19" i="10"/>
  <c r="J18" i="10"/>
  <c r="J17" i="10"/>
  <c r="J16" i="10"/>
  <c r="J15" i="10"/>
  <c r="J76" i="2"/>
  <c r="J75" i="2"/>
  <c r="J74" i="2"/>
  <c r="J73" i="2"/>
  <c r="J72" i="2"/>
  <c r="J67" i="2"/>
  <c r="J66" i="2"/>
  <c r="J65" i="2"/>
  <c r="J64" i="2"/>
  <c r="J63" i="2"/>
  <c r="J62" i="2"/>
  <c r="J61" i="2"/>
  <c r="J56" i="2"/>
  <c r="J55" i="2"/>
  <c r="J54" i="2"/>
  <c r="J53" i="2"/>
  <c r="J52" i="2"/>
  <c r="J51" i="2"/>
  <c r="J50" i="2"/>
  <c r="J49" i="2"/>
  <c r="J48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1" i="2"/>
  <c r="J30" i="2"/>
  <c r="J29" i="2"/>
  <c r="J28" i="2"/>
  <c r="J23" i="2"/>
  <c r="J22" i="2"/>
  <c r="J21" i="2"/>
  <c r="J20" i="2"/>
  <c r="J19" i="2"/>
  <c r="J18" i="2"/>
  <c r="J17" i="2"/>
  <c r="J16" i="2"/>
  <c r="J15" i="2"/>
  <c r="C8" i="8" l="1"/>
  <c r="D6" i="25" s="1"/>
  <c r="K18" i="25"/>
  <c r="K17" i="25"/>
  <c r="K16" i="25"/>
  <c r="K15" i="25"/>
  <c r="K71" i="24"/>
  <c r="K70" i="24"/>
  <c r="K69" i="24"/>
  <c r="K68" i="24"/>
  <c r="K67" i="24"/>
  <c r="K61" i="24"/>
  <c r="K60" i="24"/>
  <c r="K59" i="24"/>
  <c r="K58" i="24"/>
  <c r="K57" i="24"/>
  <c r="K56" i="24"/>
  <c r="K51" i="24"/>
  <c r="K50" i="24"/>
  <c r="K48" i="24"/>
  <c r="K47" i="24"/>
  <c r="K46" i="24"/>
  <c r="K45" i="24"/>
  <c r="K44" i="24"/>
  <c r="K43" i="24"/>
  <c r="K42" i="24"/>
  <c r="K41" i="24"/>
  <c r="K40" i="24"/>
  <c r="K38" i="24"/>
  <c r="K37" i="24"/>
  <c r="K36" i="24"/>
  <c r="K35" i="24"/>
  <c r="K34" i="24"/>
  <c r="K33" i="24"/>
  <c r="K32" i="24"/>
  <c r="K31" i="24"/>
  <c r="K30" i="24"/>
  <c r="K29" i="24"/>
  <c r="K28" i="24"/>
  <c r="K23" i="24"/>
  <c r="K22" i="24"/>
  <c r="K21" i="24"/>
  <c r="K20" i="24"/>
  <c r="K19" i="24"/>
  <c r="K18" i="24"/>
  <c r="K17" i="24"/>
  <c r="K16" i="24"/>
  <c r="K15" i="24"/>
  <c r="K71" i="23"/>
  <c r="K70" i="23"/>
  <c r="K69" i="23"/>
  <c r="K68" i="23"/>
  <c r="K67" i="23"/>
  <c r="K66" i="23"/>
  <c r="K61" i="23"/>
  <c r="K60" i="23"/>
  <c r="K59" i="23"/>
  <c r="K58" i="23"/>
  <c r="K57" i="23"/>
  <c r="K56" i="23"/>
  <c r="K51" i="23"/>
  <c r="K50" i="23"/>
  <c r="K49" i="23"/>
  <c r="K48" i="23"/>
  <c r="K47" i="23"/>
  <c r="K46" i="23"/>
  <c r="K45" i="23"/>
  <c r="K44" i="23"/>
  <c r="K43" i="23"/>
  <c r="K42" i="23"/>
  <c r="K41" i="23"/>
  <c r="K40" i="23"/>
  <c r="K39" i="23"/>
  <c r="K38" i="23"/>
  <c r="K37" i="23"/>
  <c r="K36" i="23"/>
  <c r="K35" i="23"/>
  <c r="K34" i="23"/>
  <c r="K33" i="23"/>
  <c r="K32" i="23"/>
  <c r="K31" i="23"/>
  <c r="K30" i="23"/>
  <c r="K29" i="23"/>
  <c r="K28" i="23"/>
  <c r="K23" i="23"/>
  <c r="K22" i="23"/>
  <c r="K21" i="23"/>
  <c r="K20" i="23"/>
  <c r="K19" i="23"/>
  <c r="K18" i="23"/>
  <c r="K17" i="23"/>
  <c r="K16" i="23"/>
  <c r="K15" i="23"/>
  <c r="K81" i="21"/>
  <c r="K80" i="21"/>
  <c r="K72" i="21"/>
  <c r="K71" i="21"/>
  <c r="K70" i="21"/>
  <c r="K69" i="21"/>
  <c r="K62" i="21"/>
  <c r="K61" i="21"/>
  <c r="K60" i="21"/>
  <c r="K58" i="21"/>
  <c r="K57" i="21"/>
  <c r="K55" i="21"/>
  <c r="K54" i="21"/>
  <c r="K53" i="21"/>
  <c r="K52" i="21"/>
  <c r="K51" i="21"/>
  <c r="K50" i="21"/>
  <c r="K49" i="21"/>
  <c r="K46" i="21"/>
  <c r="K45" i="21"/>
  <c r="K44" i="21"/>
  <c r="K43" i="21"/>
  <c r="K42" i="21"/>
  <c r="K41" i="21"/>
  <c r="K40" i="21"/>
  <c r="K39" i="21"/>
  <c r="K38" i="21"/>
  <c r="K37" i="21"/>
  <c r="K32" i="21"/>
  <c r="K31" i="21"/>
  <c r="K30" i="21"/>
  <c r="K29" i="21"/>
  <c r="K28" i="21"/>
  <c r="K27" i="21"/>
  <c r="K26" i="21"/>
  <c r="K25" i="21"/>
  <c r="K24" i="21"/>
  <c r="K18" i="21"/>
  <c r="K17" i="21"/>
  <c r="K16" i="21"/>
  <c r="K15" i="21"/>
  <c r="K72" i="20"/>
  <c r="K71" i="20"/>
  <c r="K70" i="20"/>
  <c r="K69" i="20"/>
  <c r="K63" i="20"/>
  <c r="K62" i="20"/>
  <c r="K61" i="20"/>
  <c r="K60" i="20"/>
  <c r="K59" i="20"/>
  <c r="K58" i="20"/>
  <c r="K53" i="20"/>
  <c r="K52" i="20"/>
  <c r="K50" i="20"/>
  <c r="K49" i="20"/>
  <c r="K48" i="20"/>
  <c r="K47" i="20"/>
  <c r="K46" i="20"/>
  <c r="K45" i="20"/>
  <c r="K44" i="20"/>
  <c r="K43" i="20"/>
  <c r="K42" i="20"/>
  <c r="K41" i="20"/>
  <c r="K39" i="20"/>
  <c r="K38" i="20"/>
  <c r="K37" i="20"/>
  <c r="K36" i="20"/>
  <c r="K35" i="20"/>
  <c r="K34" i="20"/>
  <c r="K33" i="20"/>
  <c r="K32" i="20"/>
  <c r="K31" i="20"/>
  <c r="K30" i="20"/>
  <c r="K29" i="20"/>
  <c r="K28" i="20"/>
  <c r="K23" i="20"/>
  <c r="K22" i="20"/>
  <c r="K21" i="20"/>
  <c r="K20" i="20"/>
  <c r="K19" i="20"/>
  <c r="K18" i="20"/>
  <c r="K17" i="20"/>
  <c r="K16" i="20"/>
  <c r="K15" i="20"/>
  <c r="K72" i="19"/>
  <c r="K71" i="19"/>
  <c r="K70" i="19"/>
  <c r="K69" i="19"/>
  <c r="K68" i="19"/>
  <c r="K63" i="19"/>
  <c r="K62" i="19"/>
  <c r="K61" i="19"/>
  <c r="K60" i="19"/>
  <c r="K59" i="19"/>
  <c r="K58" i="19"/>
  <c r="K53" i="19"/>
  <c r="K52" i="19"/>
  <c r="K51" i="19"/>
  <c r="K50" i="19"/>
  <c r="K49" i="19"/>
  <c r="K48" i="19"/>
  <c r="K47" i="19"/>
  <c r="K46" i="19"/>
  <c r="K45" i="19"/>
  <c r="K44" i="19"/>
  <c r="K43" i="19"/>
  <c r="K42" i="19"/>
  <c r="K41" i="19"/>
  <c r="K40" i="19"/>
  <c r="K39" i="19"/>
  <c r="K38" i="19"/>
  <c r="K37" i="19"/>
  <c r="K36" i="19"/>
  <c r="K35" i="19"/>
  <c r="K34" i="19"/>
  <c r="K33" i="19"/>
  <c r="K32" i="19"/>
  <c r="K31" i="19"/>
  <c r="K30" i="19"/>
  <c r="K29" i="19"/>
  <c r="K28" i="19"/>
  <c r="K23" i="19"/>
  <c r="K22" i="19"/>
  <c r="K21" i="19"/>
  <c r="K20" i="19"/>
  <c r="K19" i="19"/>
  <c r="K18" i="19"/>
  <c r="K17" i="19"/>
  <c r="K16" i="19"/>
  <c r="K15" i="19"/>
  <c r="K19" i="16"/>
  <c r="K18" i="16"/>
  <c r="K17" i="16"/>
  <c r="K16" i="16"/>
  <c r="K15" i="16"/>
  <c r="K74" i="14"/>
  <c r="K73" i="14"/>
  <c r="K72" i="14"/>
  <c r="K71" i="14"/>
  <c r="K70" i="14"/>
  <c r="K69" i="14"/>
  <c r="K64" i="14"/>
  <c r="K63" i="14"/>
  <c r="K62" i="14"/>
  <c r="K61" i="14"/>
  <c r="K60" i="14"/>
  <c r="K59" i="14"/>
  <c r="K54" i="14"/>
  <c r="K53" i="14"/>
  <c r="K52" i="14"/>
  <c r="K51" i="14"/>
  <c r="K50" i="14"/>
  <c r="K49" i="14"/>
  <c r="K48" i="14"/>
  <c r="K47" i="14"/>
  <c r="K46" i="14"/>
  <c r="K45" i="14"/>
  <c r="K44" i="14"/>
  <c r="K43" i="14"/>
  <c r="K42" i="14"/>
  <c r="K41" i="14"/>
  <c r="K40" i="14"/>
  <c r="K39" i="14"/>
  <c r="K38" i="14"/>
  <c r="K37" i="14"/>
  <c r="K36" i="14"/>
  <c r="K35" i="14"/>
  <c r="K34" i="14"/>
  <c r="K33" i="14"/>
  <c r="K32" i="14"/>
  <c r="K31" i="14"/>
  <c r="K30" i="14"/>
  <c r="K29" i="14"/>
  <c r="K28" i="14"/>
  <c r="K23" i="14"/>
  <c r="K22" i="14"/>
  <c r="K21" i="14"/>
  <c r="K20" i="14"/>
  <c r="K19" i="14"/>
  <c r="K18" i="14"/>
  <c r="K17" i="14"/>
  <c r="K16" i="14"/>
  <c r="K15" i="14"/>
  <c r="K102" i="11"/>
  <c r="K101" i="11"/>
  <c r="K100" i="11"/>
  <c r="K99" i="11"/>
  <c r="K98" i="11"/>
  <c r="K93" i="11"/>
  <c r="K92" i="11"/>
  <c r="K91" i="11"/>
  <c r="K90" i="11"/>
  <c r="K89" i="11"/>
  <c r="K88" i="11"/>
  <c r="K87" i="11"/>
  <c r="K82" i="11"/>
  <c r="K81" i="11"/>
  <c r="K80" i="11"/>
  <c r="K79" i="11"/>
  <c r="K78" i="11"/>
  <c r="K77" i="11"/>
  <c r="K76" i="11"/>
  <c r="K75" i="11"/>
  <c r="K74" i="11"/>
  <c r="K73" i="11"/>
  <c r="K72" i="11"/>
  <c r="K71" i="11"/>
  <c r="K70" i="11"/>
  <c r="K69" i="11"/>
  <c r="K68" i="11"/>
  <c r="K67" i="11"/>
  <c r="K66" i="11"/>
  <c r="K65" i="11"/>
  <c r="K64" i="11"/>
  <c r="K63" i="11"/>
  <c r="K62" i="11"/>
  <c r="K61" i="11"/>
  <c r="K60" i="11"/>
  <c r="K59" i="11"/>
  <c r="K58" i="11"/>
  <c r="K57" i="11"/>
  <c r="K56" i="11"/>
  <c r="K55" i="11"/>
  <c r="K54" i="11"/>
  <c r="K49" i="11"/>
  <c r="K48" i="11"/>
  <c r="K47" i="11"/>
  <c r="K46" i="11"/>
  <c r="K45" i="11"/>
  <c r="K44" i="11"/>
  <c r="K43" i="11"/>
  <c r="K42" i="11"/>
  <c r="K41" i="11"/>
  <c r="K35" i="11"/>
  <c r="K34" i="11"/>
  <c r="K33" i="11"/>
  <c r="K32" i="11"/>
  <c r="K27" i="11"/>
  <c r="K26" i="11"/>
  <c r="K25" i="11"/>
  <c r="K24" i="11"/>
  <c r="K19" i="11"/>
  <c r="K18" i="11"/>
  <c r="K17" i="11"/>
  <c r="K16" i="11"/>
  <c r="K15" i="11"/>
  <c r="K76" i="10"/>
  <c r="K75" i="10"/>
  <c r="K74" i="10"/>
  <c r="K73" i="10"/>
  <c r="K67" i="10"/>
  <c r="K66" i="10"/>
  <c r="K63" i="10"/>
  <c r="K62" i="10"/>
  <c r="K56" i="10"/>
  <c r="K55" i="10"/>
  <c r="K53" i="10"/>
  <c r="K52" i="10"/>
  <c r="K50" i="10"/>
  <c r="K49" i="10"/>
  <c r="K48" i="10"/>
  <c r="K46" i="10"/>
  <c r="K45" i="10"/>
  <c r="K44" i="10"/>
  <c r="K41" i="10"/>
  <c r="K40" i="10"/>
  <c r="K39" i="10"/>
  <c r="K38" i="10"/>
  <c r="K37" i="10"/>
  <c r="K35" i="10"/>
  <c r="K34" i="10"/>
  <c r="K33" i="10"/>
  <c r="K32" i="10"/>
  <c r="K31" i="10"/>
  <c r="K30" i="10"/>
  <c r="K29" i="10"/>
  <c r="K28" i="10"/>
  <c r="K23" i="10"/>
  <c r="K22" i="10"/>
  <c r="K21" i="10"/>
  <c r="K20" i="10"/>
  <c r="K19" i="10"/>
  <c r="K18" i="10"/>
  <c r="K17" i="10"/>
  <c r="K16" i="10"/>
  <c r="K15" i="10"/>
  <c r="K76" i="2"/>
  <c r="K75" i="2"/>
  <c r="K74" i="2"/>
  <c r="K73" i="2"/>
  <c r="K72" i="2"/>
  <c r="K67" i="2"/>
  <c r="K66" i="2"/>
  <c r="K65" i="2"/>
  <c r="K64" i="2"/>
  <c r="K63" i="2"/>
  <c r="K62" i="2"/>
  <c r="K61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3" i="2"/>
  <c r="K22" i="2"/>
  <c r="K21" i="2"/>
  <c r="K20" i="2"/>
  <c r="K19" i="2"/>
  <c r="K18" i="2"/>
  <c r="K17" i="2"/>
  <c r="K16" i="2"/>
  <c r="K15" i="2"/>
  <c r="B1" i="2"/>
  <c r="D8" i="25"/>
  <c r="C8" i="25"/>
  <c r="B8" i="25"/>
  <c r="D7" i="25"/>
  <c r="C7" i="25"/>
  <c r="B7" i="25"/>
  <c r="C6" i="25"/>
  <c r="B6" i="25"/>
  <c r="D5" i="25"/>
  <c r="C5" i="25"/>
  <c r="B5" i="25"/>
  <c r="D4" i="25"/>
  <c r="C4" i="25"/>
  <c r="B4" i="25"/>
  <c r="D3" i="25"/>
  <c r="C3" i="25"/>
  <c r="B3" i="25"/>
  <c r="D2" i="25"/>
  <c r="C2" i="25"/>
  <c r="B2" i="25"/>
  <c r="D1" i="25"/>
  <c r="C1" i="25"/>
  <c r="B1" i="25"/>
  <c r="D8" i="24"/>
  <c r="C8" i="24"/>
  <c r="B8" i="24"/>
  <c r="D7" i="24"/>
  <c r="C7" i="24"/>
  <c r="B7" i="24"/>
  <c r="C6" i="24"/>
  <c r="B6" i="24"/>
  <c r="D5" i="24"/>
  <c r="C5" i="24"/>
  <c r="B5" i="24"/>
  <c r="D4" i="24"/>
  <c r="C4" i="24"/>
  <c r="B4" i="24"/>
  <c r="D3" i="24"/>
  <c r="C3" i="24"/>
  <c r="B3" i="24"/>
  <c r="D2" i="24"/>
  <c r="C2" i="24"/>
  <c r="B2" i="24"/>
  <c r="D1" i="24"/>
  <c r="C1" i="24"/>
  <c r="B1" i="24"/>
  <c r="D8" i="23"/>
  <c r="C8" i="23"/>
  <c r="B8" i="23"/>
  <c r="D7" i="23"/>
  <c r="C7" i="23"/>
  <c r="B7" i="23"/>
  <c r="C6" i="23"/>
  <c r="B6" i="23"/>
  <c r="D5" i="23"/>
  <c r="C5" i="23"/>
  <c r="B5" i="23"/>
  <c r="D4" i="23"/>
  <c r="C4" i="23"/>
  <c r="B4" i="23"/>
  <c r="D3" i="23"/>
  <c r="C3" i="23"/>
  <c r="B3" i="23"/>
  <c r="D2" i="23"/>
  <c r="C2" i="23"/>
  <c r="B2" i="23"/>
  <c r="D1" i="23"/>
  <c r="C1" i="23"/>
  <c r="B1" i="23"/>
  <c r="D8" i="21"/>
  <c r="C8" i="21"/>
  <c r="B8" i="21"/>
  <c r="D7" i="21"/>
  <c r="C7" i="21"/>
  <c r="B7" i="21"/>
  <c r="C6" i="21"/>
  <c r="B6" i="21"/>
  <c r="D5" i="21"/>
  <c r="C5" i="21"/>
  <c r="B5" i="21"/>
  <c r="D4" i="21"/>
  <c r="C4" i="21"/>
  <c r="B4" i="21"/>
  <c r="D3" i="21"/>
  <c r="C3" i="21"/>
  <c r="B3" i="21"/>
  <c r="D2" i="21"/>
  <c r="C2" i="21"/>
  <c r="B2" i="21"/>
  <c r="D1" i="21"/>
  <c r="C1" i="21"/>
  <c r="B1" i="21"/>
  <c r="D8" i="20"/>
  <c r="C8" i="20"/>
  <c r="B8" i="20"/>
  <c r="D7" i="20"/>
  <c r="C7" i="20"/>
  <c r="B7" i="20"/>
  <c r="C6" i="20"/>
  <c r="B6" i="20"/>
  <c r="D5" i="20"/>
  <c r="C5" i="20"/>
  <c r="B5" i="20"/>
  <c r="D4" i="20"/>
  <c r="C4" i="20"/>
  <c r="B4" i="20"/>
  <c r="D3" i="20"/>
  <c r="C3" i="20"/>
  <c r="B3" i="20"/>
  <c r="D2" i="20"/>
  <c r="C2" i="20"/>
  <c r="B2" i="20"/>
  <c r="D1" i="20"/>
  <c r="C1" i="20"/>
  <c r="B1" i="20"/>
  <c r="D8" i="19"/>
  <c r="C8" i="19"/>
  <c r="B8" i="19"/>
  <c r="D7" i="19"/>
  <c r="C7" i="19"/>
  <c r="B7" i="19"/>
  <c r="C6" i="19"/>
  <c r="B6" i="19"/>
  <c r="D5" i="19"/>
  <c r="C5" i="19"/>
  <c r="B5" i="19"/>
  <c r="D4" i="19"/>
  <c r="C4" i="19"/>
  <c r="B4" i="19"/>
  <c r="D3" i="19"/>
  <c r="C3" i="19"/>
  <c r="B3" i="19"/>
  <c r="D2" i="19"/>
  <c r="C2" i="19"/>
  <c r="B2" i="19"/>
  <c r="D1" i="19"/>
  <c r="C1" i="19"/>
  <c r="B1" i="19"/>
  <c r="D8" i="17"/>
  <c r="C8" i="17"/>
  <c r="B8" i="17"/>
  <c r="D7" i="17"/>
  <c r="C7" i="17"/>
  <c r="B7" i="17"/>
  <c r="C6" i="17"/>
  <c r="B6" i="17"/>
  <c r="D5" i="17"/>
  <c r="C5" i="17"/>
  <c r="B5" i="17"/>
  <c r="D4" i="17"/>
  <c r="C4" i="17"/>
  <c r="B4" i="17"/>
  <c r="D3" i="17"/>
  <c r="C3" i="17"/>
  <c r="B3" i="17"/>
  <c r="D2" i="17"/>
  <c r="C2" i="17"/>
  <c r="B2" i="17"/>
  <c r="D1" i="17"/>
  <c r="C1" i="17"/>
  <c r="B1" i="17"/>
  <c r="D8" i="16"/>
  <c r="C8" i="16"/>
  <c r="B8" i="16"/>
  <c r="D7" i="16"/>
  <c r="C7" i="16"/>
  <c r="B7" i="16"/>
  <c r="C6" i="16"/>
  <c r="B6" i="16"/>
  <c r="D5" i="16"/>
  <c r="C5" i="16"/>
  <c r="B5" i="16"/>
  <c r="D4" i="16"/>
  <c r="C4" i="16"/>
  <c r="B4" i="16"/>
  <c r="D3" i="16"/>
  <c r="C3" i="16"/>
  <c r="B3" i="16"/>
  <c r="D2" i="16"/>
  <c r="C2" i="16"/>
  <c r="B2" i="16"/>
  <c r="D1" i="16"/>
  <c r="C1" i="16"/>
  <c r="B1" i="16"/>
  <c r="D8" i="14"/>
  <c r="C8" i="14"/>
  <c r="B8" i="14"/>
  <c r="D7" i="14"/>
  <c r="C7" i="14"/>
  <c r="B7" i="14"/>
  <c r="C6" i="14"/>
  <c r="B6" i="14"/>
  <c r="D5" i="14"/>
  <c r="C5" i="14"/>
  <c r="B5" i="14"/>
  <c r="D4" i="14"/>
  <c r="C4" i="14"/>
  <c r="B4" i="14"/>
  <c r="D3" i="14"/>
  <c r="C3" i="14"/>
  <c r="B3" i="14"/>
  <c r="D2" i="14"/>
  <c r="C2" i="14"/>
  <c r="B2" i="14"/>
  <c r="D1" i="14"/>
  <c r="C1" i="14"/>
  <c r="B1" i="14"/>
  <c r="D8" i="11"/>
  <c r="C8" i="11"/>
  <c r="B8" i="11"/>
  <c r="D7" i="11"/>
  <c r="C7" i="11"/>
  <c r="B7" i="11"/>
  <c r="C6" i="11"/>
  <c r="B6" i="11"/>
  <c r="D5" i="11"/>
  <c r="C5" i="11"/>
  <c r="B5" i="11"/>
  <c r="D4" i="11"/>
  <c r="C4" i="11"/>
  <c r="B4" i="11"/>
  <c r="D3" i="11"/>
  <c r="C3" i="11"/>
  <c r="B3" i="11"/>
  <c r="D2" i="11"/>
  <c r="C2" i="11"/>
  <c r="B2" i="11"/>
  <c r="D1" i="11"/>
  <c r="C1" i="11"/>
  <c r="B1" i="11"/>
  <c r="D8" i="10"/>
  <c r="C8" i="10"/>
  <c r="B8" i="10"/>
  <c r="D7" i="10"/>
  <c r="C7" i="10"/>
  <c r="B7" i="10"/>
  <c r="C6" i="10"/>
  <c r="B6" i="10"/>
  <c r="D5" i="10"/>
  <c r="C5" i="10"/>
  <c r="B5" i="10"/>
  <c r="D4" i="10"/>
  <c r="C4" i="10"/>
  <c r="B4" i="10"/>
  <c r="D3" i="10"/>
  <c r="C3" i="10"/>
  <c r="B3" i="10"/>
  <c r="D2" i="10"/>
  <c r="C2" i="10"/>
  <c r="B2" i="10"/>
  <c r="D1" i="10"/>
  <c r="C1" i="10"/>
  <c r="B1" i="10"/>
  <c r="C8" i="2"/>
  <c r="B8" i="2"/>
  <c r="C7" i="2"/>
  <c r="B7" i="2"/>
  <c r="C6" i="2"/>
  <c r="B6" i="2"/>
  <c r="C5" i="2"/>
  <c r="B5" i="2"/>
  <c r="C4" i="2"/>
  <c r="B4" i="2"/>
  <c r="C3" i="2"/>
  <c r="B3" i="2"/>
  <c r="C2" i="2"/>
  <c r="B2" i="2"/>
  <c r="C1" i="2"/>
  <c r="C8" i="22"/>
  <c r="B8" i="22"/>
  <c r="A8" i="22"/>
  <c r="C7" i="22"/>
  <c r="B7" i="22"/>
  <c r="A7" i="22"/>
  <c r="B6" i="22"/>
  <c r="A6" i="22"/>
  <c r="C5" i="22"/>
  <c r="B5" i="22"/>
  <c r="A5" i="22"/>
  <c r="C4" i="22"/>
  <c r="B4" i="22"/>
  <c r="A4" i="22"/>
  <c r="C3" i="22"/>
  <c r="B3" i="22"/>
  <c r="A3" i="22"/>
  <c r="C2" i="22"/>
  <c r="B2" i="22"/>
  <c r="A2" i="22"/>
  <c r="C1" i="22"/>
  <c r="B1" i="22"/>
  <c r="A1" i="22"/>
  <c r="C8" i="18"/>
  <c r="B8" i="18"/>
  <c r="A8" i="18"/>
  <c r="C7" i="18"/>
  <c r="B7" i="18"/>
  <c r="A7" i="18"/>
  <c r="B6" i="18"/>
  <c r="A6" i="18"/>
  <c r="C5" i="18"/>
  <c r="B5" i="18"/>
  <c r="A5" i="18"/>
  <c r="C4" i="18"/>
  <c r="B4" i="18"/>
  <c r="A4" i="18"/>
  <c r="C3" i="18"/>
  <c r="B3" i="18"/>
  <c r="A3" i="18"/>
  <c r="C2" i="18"/>
  <c r="B2" i="18"/>
  <c r="A2" i="18"/>
  <c r="C1" i="18"/>
  <c r="B1" i="18"/>
  <c r="A1" i="18"/>
  <c r="C8" i="13"/>
  <c r="B8" i="13"/>
  <c r="A8" i="13"/>
  <c r="C7" i="13"/>
  <c r="B7" i="13"/>
  <c r="A7" i="13"/>
  <c r="B6" i="13"/>
  <c r="A6" i="13"/>
  <c r="C5" i="13"/>
  <c r="B5" i="13"/>
  <c r="A5" i="13"/>
  <c r="C4" i="13"/>
  <c r="B4" i="13"/>
  <c r="A4" i="13"/>
  <c r="C3" i="13"/>
  <c r="B3" i="13"/>
  <c r="A3" i="13"/>
  <c r="C2" i="13"/>
  <c r="B2" i="13"/>
  <c r="A2" i="13"/>
  <c r="C1" i="13"/>
  <c r="B1" i="13"/>
  <c r="A1" i="13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  <c r="B1" i="1"/>
  <c r="A1" i="1"/>
  <c r="C1" i="1"/>
  <c r="C2" i="1"/>
  <c r="C3" i="1"/>
  <c r="C4" i="1"/>
  <c r="C5" i="1"/>
  <c r="C7" i="1"/>
  <c r="C8" i="1"/>
  <c r="H26" i="25"/>
  <c r="H82" i="24"/>
  <c r="H82" i="23"/>
  <c r="G77" i="22"/>
  <c r="H95" i="21"/>
  <c r="H83" i="20"/>
  <c r="H83" i="19"/>
  <c r="G78" i="18"/>
  <c r="H20" i="17"/>
  <c r="H27" i="16"/>
  <c r="H85" i="14"/>
  <c r="G81" i="13"/>
  <c r="H113" i="11"/>
  <c r="H87" i="10"/>
  <c r="H87" i="2"/>
  <c r="J43" i="13"/>
  <c r="L43" i="13" s="1"/>
  <c r="D6" i="2" l="1"/>
  <c r="C6" i="1"/>
  <c r="C6" i="13"/>
  <c r="C6" i="18"/>
  <c r="C6" i="22"/>
  <c r="D6" i="10"/>
  <c r="D6" i="11"/>
  <c r="D6" i="14"/>
  <c r="D6" i="16"/>
  <c r="D6" i="17"/>
  <c r="D6" i="19"/>
  <c r="D6" i="20"/>
  <c r="D6" i="21"/>
  <c r="D6" i="23"/>
  <c r="K63" i="23" s="1"/>
  <c r="D6" i="24"/>
  <c r="K66" i="14"/>
  <c r="K21" i="16"/>
  <c r="K14" i="17"/>
  <c r="K74" i="19"/>
  <c r="K73" i="23"/>
  <c r="K20" i="25"/>
  <c r="K21" i="11"/>
  <c r="K37" i="11"/>
  <c r="K76" i="14"/>
  <c r="K25" i="19"/>
  <c r="K65" i="19"/>
  <c r="K20" i="21"/>
  <c r="K29" i="11"/>
  <c r="M43" i="14"/>
  <c r="G43" i="14"/>
  <c r="H43" i="14" s="1"/>
  <c r="D43" i="14"/>
  <c r="C43" i="14"/>
  <c r="B43" i="14"/>
  <c r="K25" i="23" l="1"/>
  <c r="K25" i="14"/>
  <c r="D18" i="25"/>
  <c r="C18" i="25"/>
  <c r="B18" i="25"/>
  <c r="D17" i="25"/>
  <c r="C17" i="25"/>
  <c r="B17" i="25"/>
  <c r="C21" i="8"/>
  <c r="C20" i="8"/>
  <c r="O3" i="1" l="1"/>
  <c r="O2" i="1"/>
  <c r="M3" i="25"/>
  <c r="M2" i="25"/>
  <c r="M3" i="24"/>
  <c r="M2" i="24"/>
  <c r="M3" i="23"/>
  <c r="M2" i="23"/>
  <c r="L3" i="22"/>
  <c r="L2" i="22"/>
  <c r="M3" i="21"/>
  <c r="M2" i="21"/>
  <c r="M3" i="20"/>
  <c r="M2" i="20"/>
  <c r="M3" i="19"/>
  <c r="M2" i="19"/>
  <c r="M3" i="18"/>
  <c r="M2" i="18"/>
  <c r="M3" i="17"/>
  <c r="M2" i="17"/>
  <c r="M3" i="16"/>
  <c r="M2" i="16"/>
  <c r="M3" i="14"/>
  <c r="M2" i="14"/>
  <c r="L3" i="13"/>
  <c r="L2" i="13"/>
  <c r="M3" i="11"/>
  <c r="M2" i="11"/>
  <c r="M3" i="10"/>
  <c r="M2" i="10"/>
  <c r="M3" i="2"/>
  <c r="M2" i="2"/>
  <c r="M76" i="10" l="1"/>
  <c r="M75" i="10"/>
  <c r="M74" i="10"/>
  <c r="M73" i="10"/>
  <c r="M18" i="25"/>
  <c r="M17" i="25"/>
  <c r="M16" i="25"/>
  <c r="M15" i="25"/>
  <c r="G70" i="24"/>
  <c r="M71" i="24"/>
  <c r="M70" i="24"/>
  <c r="M69" i="24"/>
  <c r="M68" i="24"/>
  <c r="M67" i="24"/>
  <c r="M61" i="24"/>
  <c r="M60" i="24"/>
  <c r="M59" i="24"/>
  <c r="M58" i="24"/>
  <c r="M57" i="24"/>
  <c r="M56" i="24"/>
  <c r="M51" i="24"/>
  <c r="M50" i="24"/>
  <c r="M48" i="24"/>
  <c r="M47" i="24"/>
  <c r="M46" i="24"/>
  <c r="M45" i="24"/>
  <c r="M44" i="24"/>
  <c r="M43" i="24"/>
  <c r="M42" i="24"/>
  <c r="M41" i="24"/>
  <c r="M40" i="24"/>
  <c r="M38" i="24"/>
  <c r="M37" i="24"/>
  <c r="M36" i="24"/>
  <c r="M35" i="24"/>
  <c r="M34" i="24"/>
  <c r="M33" i="24"/>
  <c r="M32" i="24"/>
  <c r="M31" i="24"/>
  <c r="M30" i="24"/>
  <c r="M29" i="24"/>
  <c r="M28" i="24"/>
  <c r="M23" i="24"/>
  <c r="M22" i="24"/>
  <c r="M21" i="24"/>
  <c r="M20" i="24"/>
  <c r="M19" i="24"/>
  <c r="M18" i="24"/>
  <c r="M17" i="24"/>
  <c r="M16" i="24"/>
  <c r="M15" i="24"/>
  <c r="M71" i="23"/>
  <c r="M70" i="23"/>
  <c r="M69" i="23"/>
  <c r="M68" i="23"/>
  <c r="M67" i="23"/>
  <c r="M66" i="23"/>
  <c r="M61" i="23"/>
  <c r="M60" i="23"/>
  <c r="M59" i="23"/>
  <c r="M58" i="23"/>
  <c r="M57" i="23"/>
  <c r="M56" i="23"/>
  <c r="M51" i="23"/>
  <c r="M50" i="23"/>
  <c r="M49" i="23"/>
  <c r="M48" i="23"/>
  <c r="M47" i="23"/>
  <c r="M46" i="23"/>
  <c r="M45" i="23"/>
  <c r="M44" i="23"/>
  <c r="M43" i="23"/>
  <c r="M42" i="23"/>
  <c r="M41" i="23"/>
  <c r="M40" i="23"/>
  <c r="M39" i="23"/>
  <c r="M38" i="23"/>
  <c r="M37" i="23"/>
  <c r="M36" i="23"/>
  <c r="M35" i="23"/>
  <c r="M34" i="23"/>
  <c r="M33" i="23"/>
  <c r="M32" i="23"/>
  <c r="M31" i="23"/>
  <c r="M30" i="23"/>
  <c r="M29" i="23"/>
  <c r="M28" i="23"/>
  <c r="M23" i="23"/>
  <c r="M22" i="23"/>
  <c r="M21" i="23"/>
  <c r="M20" i="23"/>
  <c r="M19" i="23"/>
  <c r="M18" i="23"/>
  <c r="M17" i="23"/>
  <c r="M16" i="23"/>
  <c r="M15" i="23"/>
  <c r="M81" i="21"/>
  <c r="M80" i="21"/>
  <c r="M72" i="21"/>
  <c r="M71" i="21"/>
  <c r="M70" i="21"/>
  <c r="M69" i="21"/>
  <c r="M62" i="21"/>
  <c r="M61" i="21"/>
  <c r="M60" i="21"/>
  <c r="M58" i="21"/>
  <c r="M57" i="21"/>
  <c r="M55" i="21"/>
  <c r="M54" i="21"/>
  <c r="M53" i="21"/>
  <c r="M52" i="21"/>
  <c r="M51" i="21"/>
  <c r="M50" i="21"/>
  <c r="M49" i="21"/>
  <c r="M46" i="21"/>
  <c r="M45" i="21"/>
  <c r="M44" i="21"/>
  <c r="M43" i="21"/>
  <c r="M42" i="21"/>
  <c r="M41" i="21"/>
  <c r="M40" i="21"/>
  <c r="M39" i="21"/>
  <c r="M38" i="21"/>
  <c r="M37" i="21"/>
  <c r="M32" i="21"/>
  <c r="M31" i="21"/>
  <c r="M30" i="21"/>
  <c r="M29" i="21"/>
  <c r="M28" i="21"/>
  <c r="M27" i="21"/>
  <c r="M26" i="21"/>
  <c r="M25" i="21"/>
  <c r="M24" i="21"/>
  <c r="M18" i="21"/>
  <c r="M17" i="21"/>
  <c r="M16" i="21"/>
  <c r="M15" i="21"/>
  <c r="M72" i="20"/>
  <c r="M71" i="20"/>
  <c r="M70" i="20"/>
  <c r="M69" i="20"/>
  <c r="M63" i="20"/>
  <c r="M62" i="20"/>
  <c r="M61" i="20"/>
  <c r="M60" i="20"/>
  <c r="M59" i="20"/>
  <c r="M58" i="20"/>
  <c r="M53" i="20"/>
  <c r="M52" i="20"/>
  <c r="M50" i="20"/>
  <c r="M49" i="20"/>
  <c r="M48" i="20"/>
  <c r="M47" i="20"/>
  <c r="M46" i="20"/>
  <c r="M45" i="20"/>
  <c r="M44" i="20"/>
  <c r="M43" i="20"/>
  <c r="M42" i="20"/>
  <c r="M41" i="20"/>
  <c r="M39" i="20"/>
  <c r="M38" i="20"/>
  <c r="M37" i="20"/>
  <c r="M36" i="20"/>
  <c r="M35" i="20"/>
  <c r="M34" i="20"/>
  <c r="M33" i="20"/>
  <c r="M32" i="20"/>
  <c r="M31" i="20"/>
  <c r="M30" i="20"/>
  <c r="M29" i="20"/>
  <c r="M28" i="20"/>
  <c r="M23" i="20"/>
  <c r="M22" i="20"/>
  <c r="M21" i="20"/>
  <c r="M20" i="20"/>
  <c r="M19" i="20"/>
  <c r="M18" i="20"/>
  <c r="M17" i="20"/>
  <c r="M16" i="20"/>
  <c r="M15" i="20"/>
  <c r="M72" i="19"/>
  <c r="M71" i="19"/>
  <c r="M70" i="19"/>
  <c r="M69" i="19"/>
  <c r="M68" i="19"/>
  <c r="M63" i="19"/>
  <c r="M62" i="19"/>
  <c r="M61" i="19"/>
  <c r="M60" i="19"/>
  <c r="M59" i="19"/>
  <c r="M58" i="19"/>
  <c r="M53" i="19"/>
  <c r="M52" i="19"/>
  <c r="M51" i="19"/>
  <c r="M50" i="19"/>
  <c r="M49" i="19"/>
  <c r="M48" i="19"/>
  <c r="M47" i="19"/>
  <c r="M46" i="19"/>
  <c r="M45" i="19"/>
  <c r="M44" i="19"/>
  <c r="M43" i="19"/>
  <c r="M42" i="19"/>
  <c r="M41" i="19"/>
  <c r="M40" i="19"/>
  <c r="M39" i="19"/>
  <c r="M38" i="19"/>
  <c r="M37" i="19"/>
  <c r="M36" i="19"/>
  <c r="M35" i="19"/>
  <c r="M34" i="19"/>
  <c r="M33" i="19"/>
  <c r="M32" i="19"/>
  <c r="M31" i="19"/>
  <c r="M30" i="19"/>
  <c r="M29" i="19"/>
  <c r="M28" i="19"/>
  <c r="M23" i="19"/>
  <c r="M22" i="19"/>
  <c r="M21" i="19"/>
  <c r="M20" i="19"/>
  <c r="M19" i="19"/>
  <c r="M18" i="19"/>
  <c r="M17" i="19"/>
  <c r="M16" i="19"/>
  <c r="M15" i="19"/>
  <c r="M14" i="17"/>
  <c r="M19" i="16"/>
  <c r="M18" i="16"/>
  <c r="M17" i="16"/>
  <c r="M16" i="16"/>
  <c r="M15" i="16"/>
  <c r="M74" i="14"/>
  <c r="M73" i="14"/>
  <c r="M72" i="14"/>
  <c r="M71" i="14"/>
  <c r="M70" i="14"/>
  <c r="M69" i="14"/>
  <c r="M64" i="14"/>
  <c r="M63" i="14"/>
  <c r="M62" i="14"/>
  <c r="M61" i="14"/>
  <c r="M60" i="14"/>
  <c r="M59" i="14"/>
  <c r="M54" i="14"/>
  <c r="M53" i="14"/>
  <c r="M52" i="14"/>
  <c r="M51" i="14"/>
  <c r="M50" i="14"/>
  <c r="M49" i="14"/>
  <c r="M48" i="14"/>
  <c r="M47" i="14"/>
  <c r="M46" i="14"/>
  <c r="M45" i="14"/>
  <c r="M44" i="14"/>
  <c r="M42" i="14"/>
  <c r="M41" i="14"/>
  <c r="M40" i="14"/>
  <c r="M39" i="14"/>
  <c r="M38" i="14"/>
  <c r="M37" i="14"/>
  <c r="M36" i="14"/>
  <c r="M35" i="14"/>
  <c r="M34" i="14"/>
  <c r="M33" i="14"/>
  <c r="M32" i="14"/>
  <c r="M31" i="14"/>
  <c r="M30" i="14"/>
  <c r="M29" i="14"/>
  <c r="M28" i="14"/>
  <c r="M23" i="14"/>
  <c r="M22" i="14"/>
  <c r="M21" i="14"/>
  <c r="M20" i="14"/>
  <c r="M19" i="14"/>
  <c r="M18" i="14"/>
  <c r="M17" i="14"/>
  <c r="M16" i="14"/>
  <c r="M15" i="14"/>
  <c r="M102" i="11"/>
  <c r="M101" i="11"/>
  <c r="M100" i="11"/>
  <c r="M99" i="11"/>
  <c r="M98" i="11"/>
  <c r="M93" i="11"/>
  <c r="M92" i="11"/>
  <c r="M91" i="11"/>
  <c r="M90" i="11"/>
  <c r="M89" i="11"/>
  <c r="M88" i="11"/>
  <c r="M87" i="11"/>
  <c r="M82" i="11"/>
  <c r="M81" i="11"/>
  <c r="M80" i="11"/>
  <c r="M79" i="11"/>
  <c r="M78" i="11"/>
  <c r="M77" i="11"/>
  <c r="M76" i="11"/>
  <c r="M75" i="11"/>
  <c r="M74" i="11"/>
  <c r="M73" i="11"/>
  <c r="M72" i="11"/>
  <c r="M71" i="11"/>
  <c r="M70" i="11"/>
  <c r="M69" i="11"/>
  <c r="M68" i="11"/>
  <c r="M67" i="11"/>
  <c r="M66" i="11"/>
  <c r="M65" i="11"/>
  <c r="M64" i="11"/>
  <c r="M63" i="11"/>
  <c r="M62" i="11"/>
  <c r="M61" i="11"/>
  <c r="M60" i="11"/>
  <c r="M59" i="11"/>
  <c r="M58" i="11"/>
  <c r="M57" i="11"/>
  <c r="M56" i="11"/>
  <c r="M55" i="11"/>
  <c r="M54" i="11"/>
  <c r="M49" i="11"/>
  <c r="M48" i="11"/>
  <c r="M47" i="11"/>
  <c r="M46" i="11"/>
  <c r="M45" i="11"/>
  <c r="M44" i="11"/>
  <c r="M43" i="11"/>
  <c r="M42" i="11"/>
  <c r="M41" i="11"/>
  <c r="M35" i="11"/>
  <c r="M34" i="11"/>
  <c r="M33" i="11"/>
  <c r="M32" i="11"/>
  <c r="M27" i="11"/>
  <c r="M26" i="11"/>
  <c r="M25" i="11"/>
  <c r="M24" i="11"/>
  <c r="M19" i="11"/>
  <c r="M18" i="11"/>
  <c r="M17" i="11"/>
  <c r="M16" i="11"/>
  <c r="M15" i="11"/>
  <c r="M67" i="10"/>
  <c r="M66" i="10"/>
  <c r="M63" i="10"/>
  <c r="M62" i="10"/>
  <c r="M56" i="10"/>
  <c r="M55" i="10"/>
  <c r="M53" i="10"/>
  <c r="M52" i="10"/>
  <c r="M50" i="10"/>
  <c r="M49" i="10"/>
  <c r="M48" i="10"/>
  <c r="M46" i="10"/>
  <c r="M45" i="10"/>
  <c r="M44" i="10"/>
  <c r="M41" i="10"/>
  <c r="M40" i="10"/>
  <c r="M39" i="10"/>
  <c r="M38" i="10"/>
  <c r="M37" i="10"/>
  <c r="M35" i="10"/>
  <c r="M34" i="10"/>
  <c r="M33" i="10"/>
  <c r="M32" i="10"/>
  <c r="M31" i="10"/>
  <c r="M30" i="10"/>
  <c r="M29" i="10"/>
  <c r="M28" i="10"/>
  <c r="M23" i="10"/>
  <c r="M22" i="10"/>
  <c r="M21" i="10"/>
  <c r="M20" i="10"/>
  <c r="M19" i="10"/>
  <c r="M18" i="10"/>
  <c r="M17" i="10"/>
  <c r="M16" i="10"/>
  <c r="M15" i="10"/>
  <c r="M76" i="2"/>
  <c r="M75" i="2"/>
  <c r="M74" i="2"/>
  <c r="M73" i="2"/>
  <c r="M72" i="2"/>
  <c r="M67" i="2"/>
  <c r="M66" i="2"/>
  <c r="M65" i="2"/>
  <c r="M64" i="2"/>
  <c r="M63" i="2"/>
  <c r="M62" i="2"/>
  <c r="M61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3" i="2"/>
  <c r="M22" i="2"/>
  <c r="M21" i="2"/>
  <c r="M20" i="2"/>
  <c r="M19" i="2"/>
  <c r="M18" i="2"/>
  <c r="M17" i="2"/>
  <c r="M16" i="2"/>
  <c r="M15" i="2"/>
  <c r="D77" i="22"/>
  <c r="A77" i="22"/>
  <c r="D78" i="18"/>
  <c r="A78" i="18"/>
  <c r="D81" i="13"/>
  <c r="A81" i="13"/>
  <c r="G90" i="1"/>
  <c r="D90" i="1"/>
  <c r="A90" i="1"/>
  <c r="E26" i="25"/>
  <c r="B26" i="25"/>
  <c r="E82" i="24"/>
  <c r="B82" i="24"/>
  <c r="E82" i="23"/>
  <c r="B82" i="23"/>
  <c r="E95" i="21"/>
  <c r="B95" i="21"/>
  <c r="E83" i="20"/>
  <c r="B83" i="20"/>
  <c r="E83" i="19"/>
  <c r="B83" i="19"/>
  <c r="E20" i="17"/>
  <c r="B20" i="17"/>
  <c r="E27" i="16"/>
  <c r="B27" i="16"/>
  <c r="E85" i="14"/>
  <c r="B85" i="14"/>
  <c r="E113" i="11"/>
  <c r="B113" i="11"/>
  <c r="E87" i="10"/>
  <c r="B87" i="10"/>
  <c r="E87" i="2"/>
  <c r="B87" i="2"/>
  <c r="D49" i="24"/>
  <c r="C49" i="24"/>
  <c r="B49" i="24"/>
  <c r="D49" i="23"/>
  <c r="C49" i="23"/>
  <c r="B49" i="23"/>
  <c r="J49" i="22"/>
  <c r="L49" i="22" s="1"/>
  <c r="G49" i="23" s="1"/>
  <c r="H49" i="23" s="1"/>
  <c r="G60" i="21"/>
  <c r="H60" i="21" s="1"/>
  <c r="D60" i="21"/>
  <c r="C60" i="21"/>
  <c r="B60" i="21"/>
  <c r="D51" i="20"/>
  <c r="C51" i="20"/>
  <c r="B51" i="20"/>
  <c r="D51" i="19"/>
  <c r="C51" i="19"/>
  <c r="B51" i="19"/>
  <c r="J51" i="18"/>
  <c r="G51" i="19" s="1"/>
  <c r="H51" i="19" s="1"/>
  <c r="J51" i="19" s="1"/>
  <c r="D52" i="14"/>
  <c r="C52" i="14"/>
  <c r="B52" i="14"/>
  <c r="J54" i="13"/>
  <c r="L54" i="13" s="1"/>
  <c r="J53" i="13"/>
  <c r="L53" i="13" s="1"/>
  <c r="J52" i="13"/>
  <c r="L52" i="13" s="1"/>
  <c r="G52" i="14" s="1"/>
  <c r="H52" i="14" s="1"/>
  <c r="D16" i="25"/>
  <c r="D15" i="25"/>
  <c r="D72" i="24"/>
  <c r="D71" i="24"/>
  <c r="D70" i="24"/>
  <c r="D69" i="24"/>
  <c r="D68" i="24"/>
  <c r="D67" i="24"/>
  <c r="D66" i="24"/>
  <c r="D65" i="24"/>
  <c r="D62" i="24"/>
  <c r="D61" i="24"/>
  <c r="D60" i="24"/>
  <c r="D59" i="24"/>
  <c r="D58" i="24"/>
  <c r="D57" i="24"/>
  <c r="D56" i="24"/>
  <c r="D55" i="24"/>
  <c r="D52" i="24"/>
  <c r="D51" i="24"/>
  <c r="D50" i="24"/>
  <c r="D48" i="24"/>
  <c r="D47" i="24"/>
  <c r="D46" i="24"/>
  <c r="D45" i="24"/>
  <c r="D44" i="24"/>
  <c r="D43" i="24"/>
  <c r="D42" i="24"/>
  <c r="D41" i="24"/>
  <c r="D40" i="24"/>
  <c r="D39" i="24"/>
  <c r="D38" i="24"/>
  <c r="D37" i="24"/>
  <c r="D36" i="24"/>
  <c r="D35" i="24"/>
  <c r="D34" i="24"/>
  <c r="D33" i="24"/>
  <c r="D32" i="24"/>
  <c r="D31" i="24"/>
  <c r="D30" i="24"/>
  <c r="D29" i="24"/>
  <c r="D28" i="24"/>
  <c r="D27" i="24"/>
  <c r="D24" i="24"/>
  <c r="D23" i="24"/>
  <c r="D22" i="24"/>
  <c r="D21" i="24"/>
  <c r="D20" i="24"/>
  <c r="D19" i="24"/>
  <c r="D18" i="24"/>
  <c r="D17" i="24"/>
  <c r="D16" i="24"/>
  <c r="D15" i="24"/>
  <c r="D73" i="23"/>
  <c r="D72" i="23"/>
  <c r="D71" i="23"/>
  <c r="D70" i="23"/>
  <c r="D69" i="23"/>
  <c r="D68" i="23"/>
  <c r="D67" i="23"/>
  <c r="D66" i="23"/>
  <c r="D65" i="23"/>
  <c r="D64" i="23"/>
  <c r="D63" i="23"/>
  <c r="D62" i="23"/>
  <c r="D61" i="23"/>
  <c r="D60" i="23"/>
  <c r="D59" i="23"/>
  <c r="D58" i="23"/>
  <c r="D57" i="23"/>
  <c r="D56" i="23"/>
  <c r="D55" i="23"/>
  <c r="D54" i="23"/>
  <c r="D53" i="23"/>
  <c r="D52" i="23"/>
  <c r="D51" i="23"/>
  <c r="D50" i="23"/>
  <c r="D48" i="23"/>
  <c r="D47" i="23"/>
  <c r="D46" i="23"/>
  <c r="D45" i="23"/>
  <c r="D44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D31" i="23"/>
  <c r="D30" i="23"/>
  <c r="D29" i="23"/>
  <c r="D28" i="23"/>
  <c r="D27" i="23"/>
  <c r="D26" i="23"/>
  <c r="D25" i="23"/>
  <c r="D24" i="23"/>
  <c r="D23" i="23"/>
  <c r="D22" i="23"/>
  <c r="D21" i="23"/>
  <c r="D20" i="23"/>
  <c r="D19" i="23"/>
  <c r="D18" i="23"/>
  <c r="D17" i="23"/>
  <c r="D16" i="23"/>
  <c r="D15" i="23"/>
  <c r="D82" i="21"/>
  <c r="D81" i="21"/>
  <c r="D80" i="21"/>
  <c r="D79" i="21"/>
  <c r="D78" i="21"/>
  <c r="D77" i="21"/>
  <c r="D76" i="21"/>
  <c r="D73" i="21"/>
  <c r="D72" i="21"/>
  <c r="D71" i="21"/>
  <c r="D70" i="21"/>
  <c r="D69" i="21"/>
  <c r="D68" i="21"/>
  <c r="D67" i="21"/>
  <c r="D66" i="21"/>
  <c r="D63" i="21"/>
  <c r="D62" i="21"/>
  <c r="D61" i="21"/>
  <c r="D59" i="21"/>
  <c r="D58" i="21"/>
  <c r="D57" i="21"/>
  <c r="D56" i="21"/>
  <c r="D55" i="21"/>
  <c r="D54" i="21"/>
  <c r="D53" i="21"/>
  <c r="D52" i="21"/>
  <c r="D51" i="21"/>
  <c r="D50" i="21"/>
  <c r="D49" i="21"/>
  <c r="D48" i="21"/>
  <c r="D47" i="21"/>
  <c r="D46" i="21"/>
  <c r="D45" i="21"/>
  <c r="D44" i="21"/>
  <c r="D43" i="21"/>
  <c r="D42" i="21"/>
  <c r="D41" i="21"/>
  <c r="D40" i="21"/>
  <c r="D39" i="21"/>
  <c r="D38" i="21"/>
  <c r="D37" i="21"/>
  <c r="D36" i="21"/>
  <c r="D35" i="21"/>
  <c r="D33" i="21"/>
  <c r="D32" i="21"/>
  <c r="D31" i="21"/>
  <c r="D30" i="21"/>
  <c r="D29" i="21"/>
  <c r="D28" i="21"/>
  <c r="D27" i="21"/>
  <c r="D26" i="21"/>
  <c r="D25" i="21"/>
  <c r="D24" i="21"/>
  <c r="D18" i="21"/>
  <c r="D17" i="21"/>
  <c r="D16" i="21"/>
  <c r="D15" i="21"/>
  <c r="D73" i="20"/>
  <c r="D72" i="20"/>
  <c r="D71" i="20"/>
  <c r="D70" i="20"/>
  <c r="D69" i="20"/>
  <c r="D68" i="20"/>
  <c r="D67" i="20"/>
  <c r="D64" i="20"/>
  <c r="D63" i="20"/>
  <c r="D62" i="20"/>
  <c r="D61" i="20"/>
  <c r="D60" i="20"/>
  <c r="D59" i="20"/>
  <c r="D58" i="20"/>
  <c r="D57" i="20"/>
  <c r="D54" i="20"/>
  <c r="D53" i="20"/>
  <c r="D52" i="20"/>
  <c r="D50" i="20"/>
  <c r="D49" i="20"/>
  <c r="D48" i="20"/>
  <c r="D47" i="20"/>
  <c r="D46" i="20"/>
  <c r="D45" i="20"/>
  <c r="D44" i="20"/>
  <c r="D43" i="20"/>
  <c r="D42" i="20"/>
  <c r="D41" i="20"/>
  <c r="D40" i="20"/>
  <c r="D39" i="20"/>
  <c r="D38" i="20"/>
  <c r="D37" i="20"/>
  <c r="D36" i="20"/>
  <c r="D35" i="20"/>
  <c r="D34" i="20"/>
  <c r="D33" i="20"/>
  <c r="D32" i="20"/>
  <c r="D31" i="20"/>
  <c r="D30" i="20"/>
  <c r="D29" i="20"/>
  <c r="D28" i="20"/>
  <c r="D27" i="20"/>
  <c r="D26" i="20"/>
  <c r="D24" i="20"/>
  <c r="D23" i="20"/>
  <c r="D22" i="20"/>
  <c r="D21" i="20"/>
  <c r="D20" i="20"/>
  <c r="D19" i="20"/>
  <c r="D18" i="20"/>
  <c r="D17" i="20"/>
  <c r="D16" i="20"/>
  <c r="D15" i="20"/>
  <c r="D75" i="19"/>
  <c r="D74" i="19"/>
  <c r="D73" i="19"/>
  <c r="D72" i="19"/>
  <c r="D71" i="19"/>
  <c r="D70" i="19"/>
  <c r="D69" i="19"/>
  <c r="D68" i="19"/>
  <c r="D67" i="19"/>
  <c r="D66" i="19"/>
  <c r="D65" i="19"/>
  <c r="D64" i="19"/>
  <c r="D63" i="19"/>
  <c r="D62" i="19"/>
  <c r="D61" i="19"/>
  <c r="D60" i="19"/>
  <c r="D59" i="19"/>
  <c r="D58" i="19"/>
  <c r="D57" i="19"/>
  <c r="D56" i="19"/>
  <c r="D55" i="19"/>
  <c r="D54" i="19"/>
  <c r="D53" i="19"/>
  <c r="D52" i="19"/>
  <c r="D50" i="19"/>
  <c r="D49" i="19"/>
  <c r="D48" i="19"/>
  <c r="D47" i="19"/>
  <c r="D46" i="19"/>
  <c r="D45" i="19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D28" i="19"/>
  <c r="D27" i="19"/>
  <c r="D26" i="19"/>
  <c r="D25" i="19"/>
  <c r="D24" i="19"/>
  <c r="D23" i="19"/>
  <c r="D22" i="19"/>
  <c r="D21" i="19"/>
  <c r="D20" i="19"/>
  <c r="D19" i="19"/>
  <c r="D18" i="19"/>
  <c r="D17" i="19"/>
  <c r="D16" i="19"/>
  <c r="D15" i="19"/>
  <c r="D19" i="16"/>
  <c r="D18" i="16"/>
  <c r="D17" i="16"/>
  <c r="D16" i="16"/>
  <c r="D15" i="16"/>
  <c r="D74" i="14"/>
  <c r="D73" i="14"/>
  <c r="D72" i="14"/>
  <c r="D71" i="14"/>
  <c r="D70" i="14"/>
  <c r="D69" i="14"/>
  <c r="D68" i="14"/>
  <c r="D64" i="14"/>
  <c r="D63" i="14"/>
  <c r="D62" i="14"/>
  <c r="D61" i="14"/>
  <c r="D60" i="14"/>
  <c r="D59" i="14"/>
  <c r="D58" i="14"/>
  <c r="D57" i="14"/>
  <c r="D56" i="14"/>
  <c r="D55" i="14"/>
  <c r="D54" i="14"/>
  <c r="D53" i="14"/>
  <c r="D51" i="14"/>
  <c r="D50" i="14"/>
  <c r="D49" i="14"/>
  <c r="D48" i="14"/>
  <c r="D47" i="14"/>
  <c r="D46" i="14"/>
  <c r="D45" i="14"/>
  <c r="D44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35" i="11"/>
  <c r="D34" i="11"/>
  <c r="D33" i="11"/>
  <c r="D32" i="11"/>
  <c r="D24" i="11"/>
  <c r="D17" i="11"/>
  <c r="D16" i="11"/>
  <c r="D15" i="11"/>
  <c r="C17" i="11"/>
  <c r="B17" i="11"/>
  <c r="C16" i="11"/>
  <c r="B16" i="11"/>
  <c r="C15" i="11"/>
  <c r="B15" i="11"/>
  <c r="D102" i="11"/>
  <c r="D101" i="11"/>
  <c r="D100" i="11"/>
  <c r="D99" i="11"/>
  <c r="D98" i="11"/>
  <c r="D97" i="11"/>
  <c r="D93" i="11"/>
  <c r="D92" i="11"/>
  <c r="D91" i="11"/>
  <c r="D90" i="11"/>
  <c r="D89" i="11"/>
  <c r="D88" i="11"/>
  <c r="D87" i="11"/>
  <c r="D86" i="11"/>
  <c r="D82" i="11"/>
  <c r="D81" i="11"/>
  <c r="D80" i="11"/>
  <c r="D79" i="11"/>
  <c r="D78" i="11"/>
  <c r="D77" i="11"/>
  <c r="D76" i="11"/>
  <c r="D75" i="11"/>
  <c r="D74" i="11"/>
  <c r="D73" i="11"/>
  <c r="D72" i="11"/>
  <c r="D71" i="11"/>
  <c r="D70" i="11"/>
  <c r="D69" i="11"/>
  <c r="D68" i="11"/>
  <c r="D67" i="11"/>
  <c r="D66" i="11"/>
  <c r="D65" i="11"/>
  <c r="D64" i="11"/>
  <c r="D63" i="11"/>
  <c r="D62" i="11"/>
  <c r="D61" i="11"/>
  <c r="D60" i="11"/>
  <c r="D59" i="11"/>
  <c r="D58" i="11"/>
  <c r="D57" i="11"/>
  <c r="D56" i="11"/>
  <c r="D55" i="11"/>
  <c r="D54" i="11"/>
  <c r="D53" i="11"/>
  <c r="D49" i="11"/>
  <c r="D48" i="11"/>
  <c r="D47" i="11"/>
  <c r="D46" i="11"/>
  <c r="D45" i="11"/>
  <c r="D44" i="11"/>
  <c r="D43" i="11"/>
  <c r="D42" i="11"/>
  <c r="D41" i="11"/>
  <c r="D40" i="11"/>
  <c r="D27" i="11"/>
  <c r="D26" i="11"/>
  <c r="D19" i="11"/>
  <c r="D18" i="11"/>
  <c r="D76" i="10"/>
  <c r="D75" i="10"/>
  <c r="D74" i="10"/>
  <c r="D73" i="10"/>
  <c r="D72" i="10"/>
  <c r="D67" i="10"/>
  <c r="D66" i="10"/>
  <c r="D65" i="10"/>
  <c r="D64" i="10"/>
  <c r="D63" i="10"/>
  <c r="D62" i="10"/>
  <c r="D61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3" i="10"/>
  <c r="D22" i="10"/>
  <c r="D21" i="10"/>
  <c r="D20" i="10"/>
  <c r="D19" i="10"/>
  <c r="D18" i="10"/>
  <c r="D17" i="10"/>
  <c r="D16" i="10"/>
  <c r="D15" i="10"/>
  <c r="D76" i="2"/>
  <c r="D75" i="2"/>
  <c r="D74" i="2"/>
  <c r="D73" i="2"/>
  <c r="D72" i="2"/>
  <c r="D67" i="2"/>
  <c r="D66" i="2"/>
  <c r="D65" i="2"/>
  <c r="D64" i="2"/>
  <c r="D63" i="2"/>
  <c r="D62" i="2"/>
  <c r="D61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3" i="2"/>
  <c r="D22" i="2"/>
  <c r="D21" i="2"/>
  <c r="D20" i="2"/>
  <c r="D19" i="2"/>
  <c r="D18" i="2"/>
  <c r="D17" i="2"/>
  <c r="D16" i="2"/>
  <c r="D15" i="2"/>
  <c r="G71" i="24"/>
  <c r="G69" i="24"/>
  <c r="G68" i="24"/>
  <c r="G67" i="24"/>
  <c r="G61" i="24"/>
  <c r="G60" i="24"/>
  <c r="G59" i="24"/>
  <c r="G58" i="24"/>
  <c r="G57" i="24"/>
  <c r="G56" i="24"/>
  <c r="G51" i="24"/>
  <c r="G50" i="24"/>
  <c r="G48" i="24"/>
  <c r="G47" i="24"/>
  <c r="G46" i="24"/>
  <c r="G45" i="24"/>
  <c r="G44" i="24"/>
  <c r="G43" i="24"/>
  <c r="G42" i="24"/>
  <c r="G41" i="24"/>
  <c r="G40" i="24"/>
  <c r="G38" i="24"/>
  <c r="G37" i="24"/>
  <c r="G36" i="24"/>
  <c r="G35" i="24"/>
  <c r="G34" i="24"/>
  <c r="G33" i="24"/>
  <c r="G32" i="24"/>
  <c r="G31" i="24"/>
  <c r="G30" i="24"/>
  <c r="G29" i="24"/>
  <c r="G28" i="24"/>
  <c r="G23" i="24"/>
  <c r="G22" i="24"/>
  <c r="G21" i="24"/>
  <c r="G20" i="24"/>
  <c r="G19" i="24"/>
  <c r="G18" i="24"/>
  <c r="G17" i="24"/>
  <c r="G16" i="24"/>
  <c r="G15" i="24"/>
  <c r="D1" i="2"/>
  <c r="D2" i="2"/>
  <c r="D3" i="2"/>
  <c r="D4" i="2"/>
  <c r="D5" i="2"/>
  <c r="D7" i="2"/>
  <c r="D8" i="2"/>
  <c r="G17" i="16"/>
  <c r="C17" i="16"/>
  <c r="B17" i="16"/>
  <c r="G18" i="25"/>
  <c r="H18" i="25" s="1"/>
  <c r="G17" i="25"/>
  <c r="H17" i="25" s="1"/>
  <c r="F21" i="21"/>
  <c r="G18" i="21"/>
  <c r="G17" i="21"/>
  <c r="H17" i="21" s="1"/>
  <c r="C18" i="21"/>
  <c r="C17" i="21"/>
  <c r="B18" i="21"/>
  <c r="B17" i="21"/>
  <c r="H18" i="21"/>
  <c r="G35" i="11"/>
  <c r="H35" i="11" s="1"/>
  <c r="G34" i="11"/>
  <c r="H34" i="11" s="1"/>
  <c r="C35" i="11"/>
  <c r="B35" i="11"/>
  <c r="C34" i="11"/>
  <c r="B34" i="11"/>
  <c r="G27" i="11"/>
  <c r="H27" i="11" s="1"/>
  <c r="J27" i="11" s="1"/>
  <c r="G26" i="11"/>
  <c r="H26" i="11" s="1"/>
  <c r="J26" i="11" s="1"/>
  <c r="C27" i="11"/>
  <c r="B27" i="11"/>
  <c r="C26" i="11"/>
  <c r="B26" i="11"/>
  <c r="C19" i="11"/>
  <c r="B19" i="11"/>
  <c r="C18" i="11"/>
  <c r="B18" i="11"/>
  <c r="J84" i="1"/>
  <c r="L84" i="1" s="1"/>
  <c r="G19" i="11" s="1"/>
  <c r="H19" i="11" s="1"/>
  <c r="J83" i="1"/>
  <c r="L83" i="1" s="1"/>
  <c r="G18" i="11" s="1"/>
  <c r="H18" i="11" s="1"/>
  <c r="L104" i="11"/>
  <c r="I104" i="11"/>
  <c r="K104" i="11" s="1"/>
  <c r="G102" i="11"/>
  <c r="H102" i="11" s="1"/>
  <c r="G101" i="11"/>
  <c r="H101" i="11" s="1"/>
  <c r="G100" i="11"/>
  <c r="H100" i="11" s="1"/>
  <c r="G99" i="11"/>
  <c r="H99" i="11" s="1"/>
  <c r="G98" i="11"/>
  <c r="H98" i="11" s="1"/>
  <c r="M96" i="11"/>
  <c r="G96" i="11"/>
  <c r="H96" i="11" s="1"/>
  <c r="J96" i="11" s="1"/>
  <c r="M95" i="11"/>
  <c r="G95" i="11"/>
  <c r="H95" i="11" s="1"/>
  <c r="J95" i="11" s="1"/>
  <c r="M94" i="11"/>
  <c r="G94" i="11"/>
  <c r="H94" i="11" s="1"/>
  <c r="J94" i="11" s="1"/>
  <c r="G93" i="11"/>
  <c r="H93" i="11" s="1"/>
  <c r="G92" i="11"/>
  <c r="H92" i="11" s="1"/>
  <c r="G91" i="11"/>
  <c r="H91" i="11" s="1"/>
  <c r="G90" i="11"/>
  <c r="H90" i="11" s="1"/>
  <c r="G89" i="11"/>
  <c r="H89" i="11" s="1"/>
  <c r="G88" i="11"/>
  <c r="H88" i="11" s="1"/>
  <c r="G87" i="11"/>
  <c r="H87" i="11" s="1"/>
  <c r="M85" i="11"/>
  <c r="G85" i="11"/>
  <c r="H85" i="11" s="1"/>
  <c r="J85" i="11" s="1"/>
  <c r="M84" i="11"/>
  <c r="G84" i="11"/>
  <c r="H84" i="11" s="1"/>
  <c r="J84" i="11" s="1"/>
  <c r="M83" i="11"/>
  <c r="G83" i="11"/>
  <c r="H83" i="11" s="1"/>
  <c r="J83" i="11" s="1"/>
  <c r="G82" i="11"/>
  <c r="H82" i="11" s="1"/>
  <c r="G81" i="11"/>
  <c r="H81" i="11" s="1"/>
  <c r="G80" i="11"/>
  <c r="H80" i="11" s="1"/>
  <c r="G79" i="11"/>
  <c r="H79" i="11" s="1"/>
  <c r="G78" i="11"/>
  <c r="H78" i="11" s="1"/>
  <c r="G77" i="11"/>
  <c r="H77" i="11" s="1"/>
  <c r="G76" i="11"/>
  <c r="H76" i="11" s="1"/>
  <c r="G75" i="11"/>
  <c r="H75" i="11" s="1"/>
  <c r="G74" i="11"/>
  <c r="H74" i="11" s="1"/>
  <c r="G73" i="11"/>
  <c r="H73" i="11" s="1"/>
  <c r="J73" i="11" s="1"/>
  <c r="G72" i="11"/>
  <c r="H72" i="11" s="1"/>
  <c r="G71" i="11"/>
  <c r="H71" i="11" s="1"/>
  <c r="G70" i="11"/>
  <c r="H70" i="11" s="1"/>
  <c r="G69" i="11"/>
  <c r="H69" i="11" s="1"/>
  <c r="G68" i="11"/>
  <c r="H68" i="11" s="1"/>
  <c r="G67" i="11"/>
  <c r="H67" i="11" s="1"/>
  <c r="G66" i="11"/>
  <c r="H66" i="11" s="1"/>
  <c r="G65" i="11"/>
  <c r="H65" i="11" s="1"/>
  <c r="G64" i="11"/>
  <c r="H64" i="11" s="1"/>
  <c r="G63" i="11"/>
  <c r="H63" i="11" s="1"/>
  <c r="G62" i="11"/>
  <c r="H62" i="11" s="1"/>
  <c r="G61" i="11"/>
  <c r="H61" i="11" s="1"/>
  <c r="G60" i="11"/>
  <c r="H60" i="11" s="1"/>
  <c r="G59" i="11"/>
  <c r="H59" i="11" s="1"/>
  <c r="J59" i="11" s="1"/>
  <c r="G58" i="11"/>
  <c r="H58" i="11" s="1"/>
  <c r="J58" i="11" s="1"/>
  <c r="G57" i="11"/>
  <c r="H57" i="11" s="1"/>
  <c r="G56" i="11"/>
  <c r="H56" i="11" s="1"/>
  <c r="G55" i="11"/>
  <c r="H55" i="11" s="1"/>
  <c r="G54" i="11"/>
  <c r="H54" i="11" s="1"/>
  <c r="M52" i="11"/>
  <c r="G52" i="11"/>
  <c r="H52" i="11" s="1"/>
  <c r="J52" i="11" s="1"/>
  <c r="M51" i="11"/>
  <c r="G51" i="11"/>
  <c r="H51" i="11" s="1"/>
  <c r="J51" i="11" s="1"/>
  <c r="M50" i="11"/>
  <c r="G50" i="11"/>
  <c r="H50" i="11" s="1"/>
  <c r="J50" i="11" s="1"/>
  <c r="G49" i="11"/>
  <c r="H49" i="11" s="1"/>
  <c r="G48" i="11"/>
  <c r="H48" i="11" s="1"/>
  <c r="G47" i="11"/>
  <c r="H47" i="11" s="1"/>
  <c r="G46" i="11"/>
  <c r="H46" i="11" s="1"/>
  <c r="G45" i="11"/>
  <c r="H45" i="11" s="1"/>
  <c r="G44" i="11"/>
  <c r="H44" i="11" s="1"/>
  <c r="G43" i="11"/>
  <c r="H43" i="11" s="1"/>
  <c r="G42" i="11"/>
  <c r="H42" i="11" s="1"/>
  <c r="K69" i="2" l="1"/>
  <c r="K78" i="2"/>
  <c r="G76" i="24"/>
  <c r="G16" i="25"/>
  <c r="H16" i="25" s="1"/>
  <c r="G15" i="25"/>
  <c r="H15" i="25" s="1"/>
  <c r="C16" i="25"/>
  <c r="B16" i="25"/>
  <c r="C15" i="25"/>
  <c r="B15" i="25"/>
  <c r="L20" i="25"/>
  <c r="I20" i="25"/>
  <c r="M20" i="25"/>
  <c r="C23" i="8"/>
  <c r="L76" i="24"/>
  <c r="E23" i="8" s="1"/>
  <c r="I76" i="24"/>
  <c r="F77" i="24"/>
  <c r="C72" i="24"/>
  <c r="B72" i="24"/>
  <c r="C71" i="24"/>
  <c r="B71" i="24"/>
  <c r="C70" i="24"/>
  <c r="B70" i="24"/>
  <c r="C69" i="24"/>
  <c r="B69" i="24"/>
  <c r="C68" i="24"/>
  <c r="B68" i="24"/>
  <c r="C67" i="24"/>
  <c r="B67" i="24"/>
  <c r="C66" i="24"/>
  <c r="B66" i="24"/>
  <c r="C62" i="24"/>
  <c r="B62" i="24"/>
  <c r="C61" i="24"/>
  <c r="B61" i="24"/>
  <c r="C60" i="24"/>
  <c r="B60" i="24"/>
  <c r="C59" i="24"/>
  <c r="B59" i="24"/>
  <c r="C58" i="24"/>
  <c r="B58" i="24"/>
  <c r="C57" i="24"/>
  <c r="B57" i="24"/>
  <c r="C56" i="24"/>
  <c r="B56" i="24"/>
  <c r="C52" i="24"/>
  <c r="B52" i="24"/>
  <c r="C51" i="24"/>
  <c r="B51" i="24"/>
  <c r="C50" i="24"/>
  <c r="B50" i="24"/>
  <c r="C48" i="24"/>
  <c r="B48" i="24"/>
  <c r="C47" i="24"/>
  <c r="B47" i="24"/>
  <c r="C46" i="24"/>
  <c r="B46" i="24"/>
  <c r="C45" i="24"/>
  <c r="B45" i="24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M76" i="24"/>
  <c r="C15" i="24"/>
  <c r="B15" i="24"/>
  <c r="F76" i="23"/>
  <c r="L73" i="23"/>
  <c r="I73" i="23"/>
  <c r="F74" i="23"/>
  <c r="L63" i="23"/>
  <c r="I63" i="23"/>
  <c r="F64" i="23"/>
  <c r="L53" i="23"/>
  <c r="I53" i="23"/>
  <c r="K53" i="23" s="1"/>
  <c r="F54" i="23"/>
  <c r="F26" i="23"/>
  <c r="L25" i="23"/>
  <c r="I25" i="23"/>
  <c r="M53" i="23"/>
  <c r="C72" i="23"/>
  <c r="B72" i="23"/>
  <c r="C71" i="23"/>
  <c r="B71" i="23"/>
  <c r="C70" i="23"/>
  <c r="B70" i="23"/>
  <c r="C69" i="23"/>
  <c r="B69" i="23"/>
  <c r="C68" i="23"/>
  <c r="B68" i="23"/>
  <c r="C67" i="23"/>
  <c r="B67" i="23"/>
  <c r="C66" i="23"/>
  <c r="B66" i="23"/>
  <c r="C64" i="23"/>
  <c r="B64" i="23"/>
  <c r="C62" i="23"/>
  <c r="B62" i="23"/>
  <c r="C61" i="23"/>
  <c r="B61" i="23"/>
  <c r="C60" i="23"/>
  <c r="B60" i="23"/>
  <c r="C59" i="23"/>
  <c r="B59" i="23"/>
  <c r="C58" i="23"/>
  <c r="B58" i="23"/>
  <c r="C57" i="23"/>
  <c r="B57" i="23"/>
  <c r="C56" i="23"/>
  <c r="B56" i="23"/>
  <c r="C54" i="23"/>
  <c r="B54" i="23"/>
  <c r="C52" i="23"/>
  <c r="B52" i="23"/>
  <c r="C51" i="23"/>
  <c r="B51" i="23"/>
  <c r="C50" i="23"/>
  <c r="B50" i="23"/>
  <c r="C48" i="23"/>
  <c r="B48" i="23"/>
  <c r="C47" i="23"/>
  <c r="B47" i="23"/>
  <c r="C46" i="23"/>
  <c r="B46" i="23"/>
  <c r="C45" i="23"/>
  <c r="B45" i="23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6" i="23"/>
  <c r="B26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J71" i="22"/>
  <c r="L71" i="22" s="1"/>
  <c r="G71" i="23" s="1"/>
  <c r="H71" i="23" s="1"/>
  <c r="J70" i="22"/>
  <c r="L70" i="22" s="1"/>
  <c r="G70" i="23" s="1"/>
  <c r="H70" i="23" s="1"/>
  <c r="J69" i="22"/>
  <c r="L69" i="22" s="1"/>
  <c r="G69" i="23" s="1"/>
  <c r="H69" i="23" s="1"/>
  <c r="J68" i="22"/>
  <c r="L68" i="22" s="1"/>
  <c r="G68" i="23" s="1"/>
  <c r="H68" i="23" s="1"/>
  <c r="J67" i="22"/>
  <c r="L67" i="22" s="1"/>
  <c r="G67" i="23" s="1"/>
  <c r="H67" i="23" s="1"/>
  <c r="J66" i="22"/>
  <c r="L66" i="22" s="1"/>
  <c r="G66" i="23" s="1"/>
  <c r="J61" i="22"/>
  <c r="L61" i="22" s="1"/>
  <c r="H61" i="24" s="1"/>
  <c r="J60" i="22"/>
  <c r="L60" i="22" s="1"/>
  <c r="G60" i="23" s="1"/>
  <c r="H60" i="23" s="1"/>
  <c r="J59" i="22"/>
  <c r="L59" i="22" s="1"/>
  <c r="H59" i="24" s="1"/>
  <c r="J58" i="22"/>
  <c r="L58" i="22" s="1"/>
  <c r="G58" i="23" s="1"/>
  <c r="H58" i="23" s="1"/>
  <c r="J57" i="22"/>
  <c r="L57" i="22" s="1"/>
  <c r="H57" i="24" s="1"/>
  <c r="J56" i="22"/>
  <c r="L56" i="22" s="1"/>
  <c r="G56" i="23" s="1"/>
  <c r="J51" i="22"/>
  <c r="L51" i="22" s="1"/>
  <c r="G51" i="23" s="1"/>
  <c r="H51" i="23" s="1"/>
  <c r="J50" i="22"/>
  <c r="L50" i="22" s="1"/>
  <c r="G50" i="23" s="1"/>
  <c r="H50" i="23" s="1"/>
  <c r="J48" i="22"/>
  <c r="L48" i="22" s="1"/>
  <c r="G48" i="23" s="1"/>
  <c r="H48" i="23" s="1"/>
  <c r="J47" i="22"/>
  <c r="L47" i="22" s="1"/>
  <c r="G47" i="23" s="1"/>
  <c r="H47" i="23" s="1"/>
  <c r="J46" i="22"/>
  <c r="L46" i="22" s="1"/>
  <c r="G46" i="23" s="1"/>
  <c r="H46" i="23" s="1"/>
  <c r="J45" i="22"/>
  <c r="L45" i="22" s="1"/>
  <c r="G45" i="23" s="1"/>
  <c r="H45" i="23" s="1"/>
  <c r="J44" i="22"/>
  <c r="L44" i="22" s="1"/>
  <c r="G44" i="23" s="1"/>
  <c r="H44" i="23" s="1"/>
  <c r="J43" i="22"/>
  <c r="L43" i="22" s="1"/>
  <c r="G43" i="23" s="1"/>
  <c r="H43" i="23" s="1"/>
  <c r="J42" i="22"/>
  <c r="L42" i="22" s="1"/>
  <c r="H42" i="24" s="1"/>
  <c r="J41" i="22"/>
  <c r="L41" i="22" s="1"/>
  <c r="H41" i="24" s="1"/>
  <c r="J40" i="22"/>
  <c r="L40" i="22" s="1"/>
  <c r="G40" i="23" s="1"/>
  <c r="H40" i="23" s="1"/>
  <c r="J39" i="22"/>
  <c r="L39" i="22" s="1"/>
  <c r="G39" i="23" s="1"/>
  <c r="H39" i="23" s="1"/>
  <c r="J38" i="22"/>
  <c r="L38" i="22" s="1"/>
  <c r="H38" i="24" s="1"/>
  <c r="J37" i="22"/>
  <c r="L37" i="22" s="1"/>
  <c r="H37" i="24" s="1"/>
  <c r="J36" i="22"/>
  <c r="L36" i="22" s="1"/>
  <c r="G36" i="23" s="1"/>
  <c r="H36" i="23" s="1"/>
  <c r="J35" i="22"/>
  <c r="L35" i="22" s="1"/>
  <c r="G35" i="23" s="1"/>
  <c r="H35" i="23" s="1"/>
  <c r="J34" i="22"/>
  <c r="L34" i="22" s="1"/>
  <c r="H34" i="24" s="1"/>
  <c r="J33" i="22"/>
  <c r="L33" i="22" s="1"/>
  <c r="H33" i="24" s="1"/>
  <c r="J33" i="24" s="1"/>
  <c r="J32" i="22"/>
  <c r="L32" i="22" s="1"/>
  <c r="H32" i="24" s="1"/>
  <c r="J32" i="24" s="1"/>
  <c r="J31" i="22"/>
  <c r="L31" i="22" s="1"/>
  <c r="H31" i="24" s="1"/>
  <c r="J30" i="22"/>
  <c r="L30" i="22" s="1"/>
  <c r="H30" i="24" s="1"/>
  <c r="J29" i="22"/>
  <c r="L29" i="22" s="1"/>
  <c r="H29" i="24" s="1"/>
  <c r="J28" i="22"/>
  <c r="L28" i="22" s="1"/>
  <c r="J23" i="22"/>
  <c r="L23" i="22" s="1"/>
  <c r="H23" i="24" s="1"/>
  <c r="J22" i="22"/>
  <c r="L22" i="22" s="1"/>
  <c r="H22" i="24" s="1"/>
  <c r="J21" i="22"/>
  <c r="L21" i="22" s="1"/>
  <c r="H21" i="24" s="1"/>
  <c r="J20" i="22"/>
  <c r="L20" i="22" s="1"/>
  <c r="H20" i="24" s="1"/>
  <c r="J19" i="22"/>
  <c r="L19" i="22" s="1"/>
  <c r="H19" i="24" s="1"/>
  <c r="J18" i="22"/>
  <c r="L18" i="22" s="1"/>
  <c r="H18" i="24" s="1"/>
  <c r="J17" i="22"/>
  <c r="L17" i="22" s="1"/>
  <c r="H17" i="24" s="1"/>
  <c r="J16" i="22"/>
  <c r="L16" i="22" s="1"/>
  <c r="H16" i="24" s="1"/>
  <c r="F89" i="21"/>
  <c r="G16" i="21"/>
  <c r="H16" i="21" s="1"/>
  <c r="G15" i="21"/>
  <c r="C16" i="21"/>
  <c r="B16" i="21"/>
  <c r="C15" i="21"/>
  <c r="B15" i="21"/>
  <c r="L20" i="21"/>
  <c r="I20" i="21"/>
  <c r="G81" i="21"/>
  <c r="H81" i="21" s="1"/>
  <c r="G80" i="21"/>
  <c r="H80" i="21" s="1"/>
  <c r="G72" i="21"/>
  <c r="H72" i="21" s="1"/>
  <c r="G71" i="21"/>
  <c r="G70" i="21"/>
  <c r="H70" i="21" s="1"/>
  <c r="G69" i="21"/>
  <c r="H69" i="21" s="1"/>
  <c r="G62" i="21"/>
  <c r="H62" i="21" s="1"/>
  <c r="G61" i="21"/>
  <c r="H61" i="21" s="1"/>
  <c r="G58" i="21"/>
  <c r="G57" i="21"/>
  <c r="H57" i="21" s="1"/>
  <c r="G55" i="21"/>
  <c r="H55" i="21" s="1"/>
  <c r="G54" i="21"/>
  <c r="H54" i="21" s="1"/>
  <c r="G53" i="21"/>
  <c r="G52" i="21"/>
  <c r="H52" i="21" s="1"/>
  <c r="G51" i="21"/>
  <c r="G50" i="21"/>
  <c r="H50" i="21" s="1"/>
  <c r="G49" i="21"/>
  <c r="G46" i="21"/>
  <c r="H46" i="21" s="1"/>
  <c r="G45" i="21"/>
  <c r="G44" i="21"/>
  <c r="H44" i="21" s="1"/>
  <c r="G43" i="21"/>
  <c r="G42" i="21"/>
  <c r="H42" i="21" s="1"/>
  <c r="J42" i="21" s="1"/>
  <c r="G41" i="21"/>
  <c r="G40" i="21"/>
  <c r="H40" i="21" s="1"/>
  <c r="G39" i="21"/>
  <c r="G38" i="21"/>
  <c r="H38" i="21" s="1"/>
  <c r="G37" i="21"/>
  <c r="G32" i="21"/>
  <c r="H32" i="21" s="1"/>
  <c r="G31" i="21"/>
  <c r="H31" i="21" s="1"/>
  <c r="G30" i="21"/>
  <c r="H30" i="21" s="1"/>
  <c r="G29" i="21"/>
  <c r="H29" i="21" s="1"/>
  <c r="G28" i="21"/>
  <c r="G27" i="21"/>
  <c r="H27" i="21" s="1"/>
  <c r="G26" i="21"/>
  <c r="H26" i="21" s="1"/>
  <c r="G25" i="21"/>
  <c r="H25" i="21" s="1"/>
  <c r="G24" i="21"/>
  <c r="F87" i="21"/>
  <c r="L86" i="21"/>
  <c r="I86" i="21"/>
  <c r="C82" i="21"/>
  <c r="B82" i="21"/>
  <c r="C81" i="21"/>
  <c r="B81" i="21"/>
  <c r="C80" i="21"/>
  <c r="B80" i="21"/>
  <c r="C79" i="21"/>
  <c r="B79" i="21"/>
  <c r="C78" i="21"/>
  <c r="B78" i="21"/>
  <c r="C77" i="21"/>
  <c r="B77" i="21"/>
  <c r="C73" i="21"/>
  <c r="B73" i="21"/>
  <c r="C72" i="21"/>
  <c r="B72" i="21"/>
  <c r="H71" i="21"/>
  <c r="C71" i="21"/>
  <c r="B71" i="21"/>
  <c r="C70" i="21"/>
  <c r="B70" i="21"/>
  <c r="C69" i="21"/>
  <c r="B69" i="21"/>
  <c r="C68" i="21"/>
  <c r="B68" i="21"/>
  <c r="C67" i="21"/>
  <c r="B67" i="21"/>
  <c r="C63" i="21"/>
  <c r="B63" i="21"/>
  <c r="C62" i="21"/>
  <c r="B62" i="21"/>
  <c r="C61" i="21"/>
  <c r="B61" i="21"/>
  <c r="C59" i="21"/>
  <c r="B59" i="21"/>
  <c r="H58" i="21"/>
  <c r="C58" i="21"/>
  <c r="B58" i="21"/>
  <c r="C57" i="21"/>
  <c r="B57" i="21"/>
  <c r="C56" i="21"/>
  <c r="B56" i="21"/>
  <c r="C55" i="21"/>
  <c r="B55" i="21"/>
  <c r="C54" i="21"/>
  <c r="B54" i="21"/>
  <c r="H53" i="21"/>
  <c r="C53" i="21"/>
  <c r="B53" i="21"/>
  <c r="C52" i="21"/>
  <c r="B52" i="21"/>
  <c r="H51" i="21"/>
  <c r="C51" i="21"/>
  <c r="B51" i="21"/>
  <c r="C50" i="21"/>
  <c r="B50" i="21"/>
  <c r="H49" i="21"/>
  <c r="C49" i="21"/>
  <c r="B49" i="21"/>
  <c r="C48" i="21"/>
  <c r="B48" i="21"/>
  <c r="C47" i="21"/>
  <c r="B47" i="21"/>
  <c r="C46" i="21"/>
  <c r="B46" i="21"/>
  <c r="H45" i="21"/>
  <c r="C45" i="21"/>
  <c r="B45" i="21"/>
  <c r="C44" i="21"/>
  <c r="B44" i="21"/>
  <c r="H43" i="21"/>
  <c r="C43" i="21"/>
  <c r="B43" i="21"/>
  <c r="C42" i="21"/>
  <c r="B42" i="21"/>
  <c r="H41" i="21"/>
  <c r="J41" i="21" s="1"/>
  <c r="C41" i="21"/>
  <c r="B41" i="21"/>
  <c r="C40" i="21"/>
  <c r="B40" i="21"/>
  <c r="H39" i="21"/>
  <c r="C39" i="21"/>
  <c r="B39" i="21"/>
  <c r="C38" i="21"/>
  <c r="B38" i="21"/>
  <c r="H37" i="21"/>
  <c r="C37" i="21"/>
  <c r="B37" i="21"/>
  <c r="C35" i="21"/>
  <c r="B35" i="21"/>
  <c r="C33" i="21"/>
  <c r="B33" i="21"/>
  <c r="C32" i="21"/>
  <c r="B32" i="21"/>
  <c r="C31" i="21"/>
  <c r="B31" i="21"/>
  <c r="C30" i="21"/>
  <c r="B30" i="21"/>
  <c r="C29" i="21"/>
  <c r="B29" i="21"/>
  <c r="H28" i="21"/>
  <c r="C28" i="21"/>
  <c r="B28" i="21"/>
  <c r="C27" i="21"/>
  <c r="B27" i="21"/>
  <c r="C26" i="21"/>
  <c r="B26" i="21"/>
  <c r="C25" i="21"/>
  <c r="B25" i="21"/>
  <c r="C24" i="21"/>
  <c r="B24" i="21"/>
  <c r="L77" i="20"/>
  <c r="E20" i="8" s="1"/>
  <c r="I77" i="20"/>
  <c r="F78" i="20"/>
  <c r="G72" i="20"/>
  <c r="H72" i="20" s="1"/>
  <c r="G71" i="20"/>
  <c r="G70" i="20"/>
  <c r="H70" i="20" s="1"/>
  <c r="G69" i="20"/>
  <c r="H69" i="20" s="1"/>
  <c r="G63" i="20"/>
  <c r="H63" i="20" s="1"/>
  <c r="G62" i="20"/>
  <c r="H62" i="20" s="1"/>
  <c r="G61" i="20"/>
  <c r="G60" i="20"/>
  <c r="H60" i="20" s="1"/>
  <c r="G59" i="20"/>
  <c r="H59" i="20" s="1"/>
  <c r="G58" i="20"/>
  <c r="H58" i="20" s="1"/>
  <c r="G53" i="20"/>
  <c r="G52" i="20"/>
  <c r="H52" i="20" s="1"/>
  <c r="G50" i="20"/>
  <c r="H50" i="20" s="1"/>
  <c r="G49" i="20"/>
  <c r="H49" i="20" s="1"/>
  <c r="G48" i="20"/>
  <c r="G47" i="20"/>
  <c r="H47" i="20" s="1"/>
  <c r="G46" i="20"/>
  <c r="H46" i="20" s="1"/>
  <c r="G45" i="20"/>
  <c r="H45" i="20" s="1"/>
  <c r="G44" i="20"/>
  <c r="H44" i="20" s="1"/>
  <c r="G43" i="20"/>
  <c r="G42" i="20"/>
  <c r="H42" i="20" s="1"/>
  <c r="G41" i="20"/>
  <c r="H41" i="20" s="1"/>
  <c r="G39" i="20"/>
  <c r="G38" i="20"/>
  <c r="H38" i="20" s="1"/>
  <c r="G37" i="20"/>
  <c r="H37" i="20" s="1"/>
  <c r="G36" i="20"/>
  <c r="H36" i="20" s="1"/>
  <c r="G35" i="20"/>
  <c r="G34" i="20"/>
  <c r="H34" i="20" s="1"/>
  <c r="G33" i="20"/>
  <c r="H33" i="20" s="1"/>
  <c r="J33" i="20" s="1"/>
  <c r="G32" i="20"/>
  <c r="H32" i="20" s="1"/>
  <c r="J32" i="20" s="1"/>
  <c r="G31" i="20"/>
  <c r="G30" i="20"/>
  <c r="H30" i="20" s="1"/>
  <c r="G29" i="20"/>
  <c r="H29" i="20" s="1"/>
  <c r="G28" i="20"/>
  <c r="G23" i="20"/>
  <c r="G22" i="20"/>
  <c r="H22" i="20" s="1"/>
  <c r="G21" i="20"/>
  <c r="G20" i="20"/>
  <c r="H20" i="20" s="1"/>
  <c r="G19" i="20"/>
  <c r="G18" i="20"/>
  <c r="H18" i="20" s="1"/>
  <c r="G17" i="20"/>
  <c r="G16" i="20"/>
  <c r="H16" i="20" s="1"/>
  <c r="G15" i="20"/>
  <c r="H15" i="20" s="1"/>
  <c r="C73" i="20"/>
  <c r="B73" i="20"/>
  <c r="C72" i="20"/>
  <c r="B72" i="20"/>
  <c r="H71" i="20"/>
  <c r="C71" i="20"/>
  <c r="B71" i="20"/>
  <c r="C70" i="20"/>
  <c r="B70" i="20"/>
  <c r="C69" i="20"/>
  <c r="B69" i="20"/>
  <c r="C68" i="20"/>
  <c r="B68" i="20"/>
  <c r="C64" i="20"/>
  <c r="B64" i="20"/>
  <c r="C63" i="20"/>
  <c r="B63" i="20"/>
  <c r="C62" i="20"/>
  <c r="B62" i="20"/>
  <c r="H61" i="20"/>
  <c r="C61" i="20"/>
  <c r="B61" i="20"/>
  <c r="C60" i="20"/>
  <c r="B60" i="20"/>
  <c r="C59" i="20"/>
  <c r="B59" i="20"/>
  <c r="C58" i="20"/>
  <c r="B58" i="20"/>
  <c r="C54" i="20"/>
  <c r="B54" i="20"/>
  <c r="H53" i="20"/>
  <c r="C53" i="20"/>
  <c r="B53" i="20"/>
  <c r="C52" i="20"/>
  <c r="B52" i="20"/>
  <c r="C50" i="20"/>
  <c r="B50" i="20"/>
  <c r="C49" i="20"/>
  <c r="B49" i="20"/>
  <c r="H48" i="20"/>
  <c r="C48" i="20"/>
  <c r="B48" i="20"/>
  <c r="C47" i="20"/>
  <c r="B47" i="20"/>
  <c r="C46" i="20"/>
  <c r="B46" i="20"/>
  <c r="C45" i="20"/>
  <c r="B45" i="20"/>
  <c r="C44" i="20"/>
  <c r="B44" i="20"/>
  <c r="H43" i="20"/>
  <c r="C43" i="20"/>
  <c r="B43" i="20"/>
  <c r="C42" i="20"/>
  <c r="B42" i="20"/>
  <c r="C41" i="20"/>
  <c r="B41" i="20"/>
  <c r="C40" i="20"/>
  <c r="B40" i="20"/>
  <c r="H39" i="20"/>
  <c r="C39" i="20"/>
  <c r="B39" i="20"/>
  <c r="C38" i="20"/>
  <c r="B38" i="20"/>
  <c r="C37" i="20"/>
  <c r="B37" i="20"/>
  <c r="C36" i="20"/>
  <c r="B36" i="20"/>
  <c r="H35" i="20"/>
  <c r="C35" i="20"/>
  <c r="B35" i="20"/>
  <c r="C34" i="20"/>
  <c r="B34" i="20"/>
  <c r="C33" i="20"/>
  <c r="B33" i="20"/>
  <c r="C32" i="20"/>
  <c r="B32" i="20"/>
  <c r="H31" i="20"/>
  <c r="C31" i="20"/>
  <c r="B31" i="20"/>
  <c r="C30" i="20"/>
  <c r="B30" i="20"/>
  <c r="C29" i="20"/>
  <c r="B29" i="20"/>
  <c r="C28" i="20"/>
  <c r="B28" i="20"/>
  <c r="C26" i="20"/>
  <c r="B26" i="20"/>
  <c r="C24" i="20"/>
  <c r="B24" i="20"/>
  <c r="H23" i="20"/>
  <c r="C23" i="20"/>
  <c r="B23" i="20"/>
  <c r="C22" i="20"/>
  <c r="B22" i="20"/>
  <c r="H21" i="20"/>
  <c r="C21" i="20"/>
  <c r="B21" i="20"/>
  <c r="C20" i="20"/>
  <c r="B20" i="20"/>
  <c r="H19" i="20"/>
  <c r="C19" i="20"/>
  <c r="B19" i="20"/>
  <c r="C18" i="20"/>
  <c r="B18" i="20"/>
  <c r="H17" i="20"/>
  <c r="C17" i="20"/>
  <c r="B17" i="20"/>
  <c r="C16" i="20"/>
  <c r="B16" i="20"/>
  <c r="M77" i="20"/>
  <c r="C15" i="20"/>
  <c r="B15" i="20"/>
  <c r="F77" i="19"/>
  <c r="L74" i="19"/>
  <c r="I74" i="19"/>
  <c r="F75" i="19"/>
  <c r="L65" i="19"/>
  <c r="I65" i="19"/>
  <c r="F66" i="19"/>
  <c r="M74" i="19"/>
  <c r="M65" i="19"/>
  <c r="M55" i="19"/>
  <c r="L25" i="19"/>
  <c r="I25" i="19"/>
  <c r="F26" i="19"/>
  <c r="F56" i="19"/>
  <c r="L55" i="19"/>
  <c r="I55" i="19"/>
  <c r="K55" i="19" s="1"/>
  <c r="C75" i="19"/>
  <c r="C73" i="19"/>
  <c r="B73" i="19"/>
  <c r="C72" i="19"/>
  <c r="B72" i="19"/>
  <c r="C71" i="19"/>
  <c r="B71" i="19"/>
  <c r="C70" i="19"/>
  <c r="B70" i="19"/>
  <c r="C69" i="19"/>
  <c r="B69" i="19"/>
  <c r="C68" i="19"/>
  <c r="B68" i="19"/>
  <c r="C64" i="19"/>
  <c r="B64" i="19"/>
  <c r="C63" i="19"/>
  <c r="B63" i="19"/>
  <c r="C62" i="19"/>
  <c r="B62" i="19"/>
  <c r="C61" i="19"/>
  <c r="B61" i="19"/>
  <c r="C60" i="19"/>
  <c r="B60" i="19"/>
  <c r="C59" i="19"/>
  <c r="B59" i="19"/>
  <c r="C58" i="19"/>
  <c r="B58" i="19"/>
  <c r="C56" i="19"/>
  <c r="B56" i="19"/>
  <c r="C54" i="19"/>
  <c r="B54" i="19"/>
  <c r="C53" i="19"/>
  <c r="B53" i="19"/>
  <c r="C52" i="19"/>
  <c r="B52" i="19"/>
  <c r="C50" i="19"/>
  <c r="B50" i="19"/>
  <c r="C49" i="19"/>
  <c r="B49" i="19"/>
  <c r="C48" i="19"/>
  <c r="B48" i="19"/>
  <c r="C47" i="19"/>
  <c r="B47" i="19"/>
  <c r="C46" i="19"/>
  <c r="B46" i="19"/>
  <c r="C45" i="19"/>
  <c r="B45" i="19"/>
  <c r="C44" i="19"/>
  <c r="B44" i="19"/>
  <c r="C43" i="19"/>
  <c r="B43" i="19"/>
  <c r="C42" i="19"/>
  <c r="B42" i="19"/>
  <c r="C41" i="19"/>
  <c r="B41" i="19"/>
  <c r="C40" i="19"/>
  <c r="B40" i="19"/>
  <c r="C39" i="19"/>
  <c r="B39" i="19"/>
  <c r="C38" i="19"/>
  <c r="B38" i="19"/>
  <c r="C37" i="19"/>
  <c r="B37" i="19"/>
  <c r="C36" i="19"/>
  <c r="B36" i="19"/>
  <c r="C35" i="19"/>
  <c r="B35" i="19"/>
  <c r="C34" i="19"/>
  <c r="B34" i="19"/>
  <c r="C33" i="19"/>
  <c r="B33" i="19"/>
  <c r="C32" i="19"/>
  <c r="B32" i="19"/>
  <c r="C31" i="19"/>
  <c r="B31" i="19"/>
  <c r="C30" i="19"/>
  <c r="B30" i="19"/>
  <c r="C29" i="19"/>
  <c r="B29" i="19"/>
  <c r="C28" i="19"/>
  <c r="B28" i="19"/>
  <c r="C26" i="19"/>
  <c r="B26" i="19"/>
  <c r="C24" i="19"/>
  <c r="B24" i="19"/>
  <c r="C23" i="19"/>
  <c r="B23" i="19"/>
  <c r="C22" i="19"/>
  <c r="B22" i="19"/>
  <c r="C21" i="19"/>
  <c r="B21" i="19"/>
  <c r="C20" i="19"/>
  <c r="B20" i="19"/>
  <c r="C19" i="19"/>
  <c r="B19" i="19"/>
  <c r="C18" i="19"/>
  <c r="B18" i="19"/>
  <c r="C17" i="19"/>
  <c r="B17" i="19"/>
  <c r="C16" i="19"/>
  <c r="B16" i="19"/>
  <c r="C15" i="19"/>
  <c r="B15" i="19"/>
  <c r="J72" i="18"/>
  <c r="G72" i="19" s="1"/>
  <c r="H72" i="19" s="1"/>
  <c r="J72" i="19" s="1"/>
  <c r="J71" i="18"/>
  <c r="G71" i="19" s="1"/>
  <c r="H71" i="19" s="1"/>
  <c r="J71" i="19" s="1"/>
  <c r="J70" i="18"/>
  <c r="G70" i="19" s="1"/>
  <c r="H70" i="19" s="1"/>
  <c r="J70" i="19" s="1"/>
  <c r="J69" i="18"/>
  <c r="G69" i="19" s="1"/>
  <c r="H69" i="19" s="1"/>
  <c r="J69" i="19" s="1"/>
  <c r="J68" i="18"/>
  <c r="G68" i="19" s="1"/>
  <c r="J63" i="18"/>
  <c r="G63" i="19" s="1"/>
  <c r="H63" i="19" s="1"/>
  <c r="J63" i="19" s="1"/>
  <c r="J62" i="18"/>
  <c r="G62" i="19" s="1"/>
  <c r="H62" i="19" s="1"/>
  <c r="J62" i="19" s="1"/>
  <c r="J61" i="18"/>
  <c r="G61" i="19" s="1"/>
  <c r="H61" i="19" s="1"/>
  <c r="J61" i="19" s="1"/>
  <c r="J60" i="18"/>
  <c r="G60" i="19" s="1"/>
  <c r="H60" i="19" s="1"/>
  <c r="J60" i="19" s="1"/>
  <c r="J59" i="18"/>
  <c r="G59" i="19" s="1"/>
  <c r="H59" i="19" s="1"/>
  <c r="J59" i="19" s="1"/>
  <c r="G53" i="19"/>
  <c r="H53" i="19" s="1"/>
  <c r="J53" i="19" s="1"/>
  <c r="J53" i="18"/>
  <c r="G52" i="19"/>
  <c r="H52" i="19" s="1"/>
  <c r="J52" i="19" s="1"/>
  <c r="J52" i="18"/>
  <c r="G50" i="19"/>
  <c r="H50" i="19" s="1"/>
  <c r="J50" i="19" s="1"/>
  <c r="J50" i="18"/>
  <c r="G49" i="19"/>
  <c r="H49" i="19" s="1"/>
  <c r="J49" i="19" s="1"/>
  <c r="J49" i="18"/>
  <c r="G48" i="19"/>
  <c r="H48" i="19" s="1"/>
  <c r="J48" i="19" s="1"/>
  <c r="J48" i="18"/>
  <c r="G47" i="19"/>
  <c r="H47" i="19" s="1"/>
  <c r="J47" i="19" s="1"/>
  <c r="J47" i="18"/>
  <c r="G46" i="19"/>
  <c r="H46" i="19" s="1"/>
  <c r="J46" i="19" s="1"/>
  <c r="J46" i="18"/>
  <c r="G45" i="19"/>
  <c r="H45" i="19" s="1"/>
  <c r="J45" i="19" s="1"/>
  <c r="J45" i="18"/>
  <c r="G44" i="19"/>
  <c r="H44" i="19" s="1"/>
  <c r="J44" i="19" s="1"/>
  <c r="J44" i="18"/>
  <c r="G43" i="19"/>
  <c r="H43" i="19" s="1"/>
  <c r="J43" i="19" s="1"/>
  <c r="J43" i="18"/>
  <c r="G42" i="19"/>
  <c r="H42" i="19" s="1"/>
  <c r="J42" i="19" s="1"/>
  <c r="J42" i="18"/>
  <c r="G41" i="19"/>
  <c r="H41" i="19" s="1"/>
  <c r="J41" i="19" s="1"/>
  <c r="J41" i="18"/>
  <c r="G40" i="19"/>
  <c r="H40" i="19" s="1"/>
  <c r="J40" i="19" s="1"/>
  <c r="J40" i="18"/>
  <c r="G39" i="19"/>
  <c r="H39" i="19" s="1"/>
  <c r="J39" i="19" s="1"/>
  <c r="J39" i="18"/>
  <c r="G38" i="19"/>
  <c r="H38" i="19" s="1"/>
  <c r="J38" i="19" s="1"/>
  <c r="J38" i="18"/>
  <c r="G37" i="19"/>
  <c r="H37" i="19" s="1"/>
  <c r="J37" i="19" s="1"/>
  <c r="J37" i="18"/>
  <c r="G36" i="19"/>
  <c r="H36" i="19" s="1"/>
  <c r="J36" i="19" s="1"/>
  <c r="J36" i="18"/>
  <c r="G35" i="19"/>
  <c r="H35" i="19" s="1"/>
  <c r="J35" i="19" s="1"/>
  <c r="J35" i="18"/>
  <c r="G34" i="19"/>
  <c r="H34" i="19" s="1"/>
  <c r="J34" i="19" s="1"/>
  <c r="J34" i="18"/>
  <c r="J33" i="18"/>
  <c r="M33" i="18" s="1"/>
  <c r="G33" i="19" s="1"/>
  <c r="H33" i="19" s="1"/>
  <c r="J33" i="19" s="1"/>
  <c r="J32" i="18"/>
  <c r="M32" i="18" s="1"/>
  <c r="G32" i="19" s="1"/>
  <c r="H32" i="19" s="1"/>
  <c r="J32" i="19" s="1"/>
  <c r="G31" i="19"/>
  <c r="H31" i="19" s="1"/>
  <c r="J31" i="19" s="1"/>
  <c r="J31" i="18"/>
  <c r="G30" i="19"/>
  <c r="H30" i="19" s="1"/>
  <c r="J30" i="19" s="1"/>
  <c r="J30" i="18"/>
  <c r="G29" i="19"/>
  <c r="H29" i="19" s="1"/>
  <c r="J29" i="19" s="1"/>
  <c r="J29" i="18"/>
  <c r="J23" i="18"/>
  <c r="G23" i="19" s="1"/>
  <c r="H23" i="19" s="1"/>
  <c r="J23" i="19" s="1"/>
  <c r="J22" i="18"/>
  <c r="G22" i="19" s="1"/>
  <c r="H22" i="19" s="1"/>
  <c r="J22" i="19" s="1"/>
  <c r="G21" i="19"/>
  <c r="H21" i="19" s="1"/>
  <c r="J21" i="19" s="1"/>
  <c r="J21" i="18"/>
  <c r="G20" i="19"/>
  <c r="H20" i="19" s="1"/>
  <c r="J20" i="19" s="1"/>
  <c r="J20" i="18"/>
  <c r="G19" i="19"/>
  <c r="H19" i="19" s="1"/>
  <c r="J19" i="19" s="1"/>
  <c r="J19" i="18"/>
  <c r="G18" i="19"/>
  <c r="H18" i="19" s="1"/>
  <c r="J18" i="19" s="1"/>
  <c r="J18" i="18"/>
  <c r="G17" i="19"/>
  <c r="H17" i="19" s="1"/>
  <c r="J17" i="19" s="1"/>
  <c r="J17" i="18"/>
  <c r="G16" i="19"/>
  <c r="H16" i="19" s="1"/>
  <c r="J16" i="19" s="1"/>
  <c r="J16" i="18"/>
  <c r="H14" i="17"/>
  <c r="G19" i="16"/>
  <c r="H19" i="16" s="1"/>
  <c r="G18" i="16"/>
  <c r="H18" i="16" s="1"/>
  <c r="C19" i="16"/>
  <c r="B19" i="16"/>
  <c r="C18" i="16"/>
  <c r="B18" i="16"/>
  <c r="G16" i="16"/>
  <c r="G15" i="16"/>
  <c r="C16" i="16"/>
  <c r="C15" i="16"/>
  <c r="B16" i="16"/>
  <c r="B15" i="16"/>
  <c r="F79" i="14"/>
  <c r="C16" i="8" s="1"/>
  <c r="L76" i="14"/>
  <c r="I76" i="14"/>
  <c r="F77" i="14"/>
  <c r="L66" i="14"/>
  <c r="I66" i="14"/>
  <c r="F67" i="14"/>
  <c r="L56" i="14"/>
  <c r="I56" i="14"/>
  <c r="K56" i="14" s="1"/>
  <c r="F57" i="14"/>
  <c r="L25" i="14"/>
  <c r="I25" i="14"/>
  <c r="F26" i="14"/>
  <c r="C74" i="14"/>
  <c r="B74" i="14"/>
  <c r="C73" i="14"/>
  <c r="B73" i="14"/>
  <c r="C72" i="14"/>
  <c r="B72" i="14"/>
  <c r="C71" i="14"/>
  <c r="B71" i="14"/>
  <c r="C70" i="14"/>
  <c r="B70" i="14"/>
  <c r="M76" i="14"/>
  <c r="C69" i="14"/>
  <c r="B69" i="14"/>
  <c r="C64" i="14"/>
  <c r="B64" i="14"/>
  <c r="C63" i="14"/>
  <c r="B63" i="14"/>
  <c r="C62" i="14"/>
  <c r="B62" i="14"/>
  <c r="C61" i="14"/>
  <c r="B61" i="14"/>
  <c r="C60" i="14"/>
  <c r="B60" i="14"/>
  <c r="J64" i="13"/>
  <c r="L64" i="13" s="1"/>
  <c r="G64" i="14" s="1"/>
  <c r="H64" i="14" s="1"/>
  <c r="J63" i="13"/>
  <c r="L63" i="13" s="1"/>
  <c r="G63" i="14" s="1"/>
  <c r="H63" i="14" s="1"/>
  <c r="C59" i="14"/>
  <c r="B59" i="14"/>
  <c r="C57" i="14"/>
  <c r="B57" i="14"/>
  <c r="C55" i="14"/>
  <c r="B55" i="14"/>
  <c r="C54" i="14"/>
  <c r="B54" i="14"/>
  <c r="C53" i="14"/>
  <c r="B53" i="14"/>
  <c r="C51" i="14"/>
  <c r="B51" i="14"/>
  <c r="C50" i="14"/>
  <c r="B50" i="14"/>
  <c r="C49" i="14"/>
  <c r="B49" i="14"/>
  <c r="C48" i="14"/>
  <c r="B48" i="14"/>
  <c r="C47" i="14"/>
  <c r="B47" i="14"/>
  <c r="C46" i="14"/>
  <c r="B46" i="14"/>
  <c r="C45" i="14"/>
  <c r="B45" i="14"/>
  <c r="C44" i="14"/>
  <c r="B44" i="14"/>
  <c r="C42" i="14"/>
  <c r="B42" i="14"/>
  <c r="C41" i="14"/>
  <c r="B41" i="14"/>
  <c r="C40" i="14"/>
  <c r="B40" i="14"/>
  <c r="C39" i="14"/>
  <c r="B39" i="14"/>
  <c r="C38" i="14"/>
  <c r="B38" i="14"/>
  <c r="C37" i="14"/>
  <c r="B37" i="14"/>
  <c r="C36" i="14"/>
  <c r="B36" i="14"/>
  <c r="C35" i="14"/>
  <c r="B35" i="14"/>
  <c r="C34" i="14"/>
  <c r="B34" i="14"/>
  <c r="C33" i="14"/>
  <c r="B33" i="14"/>
  <c r="C32" i="14"/>
  <c r="B32" i="14"/>
  <c r="C31" i="14"/>
  <c r="B31" i="14"/>
  <c r="C30" i="14"/>
  <c r="B30" i="14"/>
  <c r="C29" i="14"/>
  <c r="B29" i="14"/>
  <c r="M56" i="14"/>
  <c r="C28" i="14"/>
  <c r="B28" i="14"/>
  <c r="C26" i="14"/>
  <c r="B26" i="14"/>
  <c r="C24" i="14"/>
  <c r="B24" i="14"/>
  <c r="C23" i="14"/>
  <c r="B23" i="14"/>
  <c r="C22" i="14"/>
  <c r="B22" i="14"/>
  <c r="C21" i="14"/>
  <c r="B21" i="14"/>
  <c r="C20" i="14"/>
  <c r="B20" i="14"/>
  <c r="C19" i="14"/>
  <c r="B19" i="14"/>
  <c r="C18" i="14"/>
  <c r="B18" i="14"/>
  <c r="C17" i="14"/>
  <c r="B17" i="14"/>
  <c r="C16" i="14"/>
  <c r="B16" i="14"/>
  <c r="C15" i="14"/>
  <c r="B15" i="14"/>
  <c r="J74" i="13"/>
  <c r="L74" i="13" s="1"/>
  <c r="G74" i="14" s="1"/>
  <c r="H74" i="14" s="1"/>
  <c r="J73" i="13"/>
  <c r="L73" i="13" s="1"/>
  <c r="G73" i="14" s="1"/>
  <c r="H73" i="14" s="1"/>
  <c r="G54" i="14"/>
  <c r="H54" i="14" s="1"/>
  <c r="G53" i="14"/>
  <c r="H53" i="14" s="1"/>
  <c r="J23" i="13"/>
  <c r="L23" i="13" s="1"/>
  <c r="G23" i="14" s="1"/>
  <c r="H23" i="14" s="1"/>
  <c r="J22" i="13"/>
  <c r="L22" i="13" s="1"/>
  <c r="G22" i="14" s="1"/>
  <c r="H22" i="14" s="1"/>
  <c r="J37" i="13"/>
  <c r="L37" i="13" s="1"/>
  <c r="G37" i="14" s="1"/>
  <c r="H37" i="14" s="1"/>
  <c r="J69" i="13"/>
  <c r="L69" i="13" s="1"/>
  <c r="G69" i="14" s="1"/>
  <c r="J36" i="13"/>
  <c r="L36" i="13" s="1"/>
  <c r="G36" i="14" s="1"/>
  <c r="H36" i="14" s="1"/>
  <c r="J35" i="13"/>
  <c r="L35" i="13" s="1"/>
  <c r="G35" i="14" s="1"/>
  <c r="H35" i="14" s="1"/>
  <c r="J62" i="13"/>
  <c r="L62" i="13" s="1"/>
  <c r="G62" i="14" s="1"/>
  <c r="H62" i="14" s="1"/>
  <c r="F105" i="11"/>
  <c r="G41" i="11"/>
  <c r="G104" i="11" s="1"/>
  <c r="C102" i="11"/>
  <c r="B102" i="11"/>
  <c r="C101" i="11"/>
  <c r="B101" i="11"/>
  <c r="C100" i="11"/>
  <c r="B100" i="11"/>
  <c r="C99" i="11"/>
  <c r="B99" i="11"/>
  <c r="C98" i="11"/>
  <c r="B98" i="11"/>
  <c r="C97" i="11"/>
  <c r="C93" i="11"/>
  <c r="B93" i="11"/>
  <c r="C92" i="11"/>
  <c r="B92" i="11"/>
  <c r="C91" i="11"/>
  <c r="B91" i="11"/>
  <c r="C90" i="11"/>
  <c r="B90" i="11"/>
  <c r="C89" i="11"/>
  <c r="B89" i="11"/>
  <c r="C88" i="11"/>
  <c r="B88" i="11"/>
  <c r="C87" i="11"/>
  <c r="B87" i="11"/>
  <c r="C86" i="11"/>
  <c r="C82" i="11"/>
  <c r="B82" i="11"/>
  <c r="C81" i="11"/>
  <c r="B81" i="11"/>
  <c r="C80" i="11"/>
  <c r="B80" i="11"/>
  <c r="C79" i="11"/>
  <c r="B79" i="11"/>
  <c r="C78" i="11"/>
  <c r="B78" i="11"/>
  <c r="C77" i="11"/>
  <c r="B77" i="11"/>
  <c r="C76" i="11"/>
  <c r="B76" i="11"/>
  <c r="C75" i="11"/>
  <c r="B75" i="11"/>
  <c r="C74" i="11"/>
  <c r="B74" i="11"/>
  <c r="C73" i="11"/>
  <c r="B73" i="11"/>
  <c r="C72" i="11"/>
  <c r="B72" i="11"/>
  <c r="C71" i="11"/>
  <c r="B71" i="11"/>
  <c r="C70" i="11"/>
  <c r="B70" i="11"/>
  <c r="C69" i="11"/>
  <c r="B69" i="11"/>
  <c r="C68" i="11"/>
  <c r="B68" i="11"/>
  <c r="C67" i="11"/>
  <c r="B67" i="11"/>
  <c r="C66" i="11"/>
  <c r="B66" i="11"/>
  <c r="C65" i="11"/>
  <c r="B65" i="11"/>
  <c r="C64" i="11"/>
  <c r="B64" i="11"/>
  <c r="C63" i="11"/>
  <c r="B63" i="11"/>
  <c r="C62" i="11"/>
  <c r="B62" i="11"/>
  <c r="C61" i="11"/>
  <c r="B61" i="11"/>
  <c r="C60" i="11"/>
  <c r="B60" i="11"/>
  <c r="C59" i="11"/>
  <c r="B59" i="11"/>
  <c r="C58" i="11"/>
  <c r="B58" i="11"/>
  <c r="C57" i="11"/>
  <c r="B57" i="11"/>
  <c r="C56" i="11"/>
  <c r="B56" i="11"/>
  <c r="C55" i="11"/>
  <c r="B55" i="11"/>
  <c r="C54" i="11"/>
  <c r="B54" i="11"/>
  <c r="C53" i="11"/>
  <c r="C49" i="11"/>
  <c r="B49" i="11"/>
  <c r="C48" i="11"/>
  <c r="B48" i="11"/>
  <c r="C47" i="11"/>
  <c r="B47" i="11"/>
  <c r="C46" i="11"/>
  <c r="B46" i="11"/>
  <c r="C45" i="11"/>
  <c r="B45" i="11"/>
  <c r="C44" i="11"/>
  <c r="B44" i="11"/>
  <c r="C43" i="11"/>
  <c r="B43" i="11"/>
  <c r="C42" i="11"/>
  <c r="B42" i="11"/>
  <c r="C41" i="11"/>
  <c r="B41" i="11"/>
  <c r="C40" i="11"/>
  <c r="G33" i="11"/>
  <c r="G32" i="11"/>
  <c r="C33" i="11"/>
  <c r="B33" i="11"/>
  <c r="C32" i="11"/>
  <c r="B32" i="11"/>
  <c r="G25" i="11"/>
  <c r="G24" i="11"/>
  <c r="H24" i="11" s="1"/>
  <c r="J24" i="11" s="1"/>
  <c r="B24" i="11"/>
  <c r="C24" i="11"/>
  <c r="F38" i="11"/>
  <c r="F30" i="11"/>
  <c r="F22" i="11"/>
  <c r="G17" i="11"/>
  <c r="G67" i="10"/>
  <c r="H67" i="10" s="1"/>
  <c r="G66" i="10"/>
  <c r="H66" i="10" s="1"/>
  <c r="G63" i="10"/>
  <c r="H63" i="10" s="1"/>
  <c r="G62" i="10"/>
  <c r="H62" i="10" s="1"/>
  <c r="G56" i="10"/>
  <c r="H56" i="10" s="1"/>
  <c r="G55" i="10"/>
  <c r="H55" i="10" s="1"/>
  <c r="G53" i="10"/>
  <c r="H53" i="10" s="1"/>
  <c r="G52" i="10"/>
  <c r="H52" i="10" s="1"/>
  <c r="G50" i="10"/>
  <c r="H50" i="10" s="1"/>
  <c r="G49" i="10"/>
  <c r="H49" i="10" s="1"/>
  <c r="G48" i="10"/>
  <c r="H48" i="10" s="1"/>
  <c r="G46" i="10"/>
  <c r="H46" i="10" s="1"/>
  <c r="G45" i="10"/>
  <c r="H45" i="10" s="1"/>
  <c r="G44" i="10"/>
  <c r="H44" i="10" s="1"/>
  <c r="G41" i="10"/>
  <c r="H41" i="10" s="1"/>
  <c r="G40" i="10"/>
  <c r="H40" i="10" s="1"/>
  <c r="G39" i="10"/>
  <c r="H39" i="10" s="1"/>
  <c r="G38" i="10"/>
  <c r="H38" i="10" s="1"/>
  <c r="G37" i="10"/>
  <c r="H37" i="10" s="1"/>
  <c r="G35" i="10"/>
  <c r="H35" i="10" s="1"/>
  <c r="G34" i="10"/>
  <c r="H34" i="10" s="1"/>
  <c r="G33" i="10"/>
  <c r="H33" i="10" s="1"/>
  <c r="J33" i="10" s="1"/>
  <c r="G32" i="10"/>
  <c r="H32" i="10" s="1"/>
  <c r="J32" i="10" s="1"/>
  <c r="G31" i="10"/>
  <c r="H31" i="10" s="1"/>
  <c r="G30" i="10"/>
  <c r="H30" i="10" s="1"/>
  <c r="G29" i="10"/>
  <c r="H29" i="10" s="1"/>
  <c r="G28" i="10"/>
  <c r="H28" i="10" s="1"/>
  <c r="G23" i="10"/>
  <c r="H23" i="10" s="1"/>
  <c r="G22" i="10"/>
  <c r="H22" i="10" s="1"/>
  <c r="G21" i="10"/>
  <c r="H21" i="10" s="1"/>
  <c r="G20" i="10"/>
  <c r="H20" i="10" s="1"/>
  <c r="G19" i="10"/>
  <c r="H19" i="10" s="1"/>
  <c r="G18" i="10"/>
  <c r="H18" i="10" s="1"/>
  <c r="G17" i="10"/>
  <c r="H17" i="10" s="1"/>
  <c r="G16" i="10"/>
  <c r="H16" i="10" s="1"/>
  <c r="G15" i="10"/>
  <c r="C76" i="10"/>
  <c r="B76" i="10"/>
  <c r="C75" i="10"/>
  <c r="B75" i="10"/>
  <c r="C74" i="10"/>
  <c r="B74" i="10"/>
  <c r="C73" i="10"/>
  <c r="B73" i="10"/>
  <c r="C72" i="10"/>
  <c r="B72" i="10"/>
  <c r="C67" i="10"/>
  <c r="B67" i="10"/>
  <c r="C66" i="10"/>
  <c r="B66" i="10"/>
  <c r="C65" i="10"/>
  <c r="B65" i="10"/>
  <c r="C64" i="10"/>
  <c r="B64" i="10"/>
  <c r="C63" i="10"/>
  <c r="B63" i="10"/>
  <c r="C62" i="10"/>
  <c r="B62" i="10"/>
  <c r="C61" i="10"/>
  <c r="B61" i="10"/>
  <c r="C56" i="10"/>
  <c r="B56" i="10"/>
  <c r="C55" i="10"/>
  <c r="B55" i="10"/>
  <c r="C54" i="10"/>
  <c r="B54" i="10"/>
  <c r="C53" i="10"/>
  <c r="B53" i="10"/>
  <c r="C52" i="10"/>
  <c r="B52" i="10"/>
  <c r="C51" i="10"/>
  <c r="B51" i="10"/>
  <c r="C50" i="10"/>
  <c r="B50" i="10"/>
  <c r="C49" i="10"/>
  <c r="B49" i="10"/>
  <c r="C48" i="10"/>
  <c r="B48" i="10"/>
  <c r="C47" i="10"/>
  <c r="B47" i="10"/>
  <c r="C46" i="10"/>
  <c r="B46" i="10"/>
  <c r="C45" i="10"/>
  <c r="B45" i="10"/>
  <c r="C44" i="10"/>
  <c r="B44" i="10"/>
  <c r="C43" i="10"/>
  <c r="B43" i="10"/>
  <c r="C42" i="10"/>
  <c r="B42" i="10"/>
  <c r="C41" i="10"/>
  <c r="B41" i="10"/>
  <c r="C40" i="10"/>
  <c r="B40" i="10"/>
  <c r="C39" i="10"/>
  <c r="B39" i="10"/>
  <c r="C38" i="10"/>
  <c r="B38" i="10"/>
  <c r="C37" i="10"/>
  <c r="B37" i="10"/>
  <c r="C36" i="10"/>
  <c r="B36" i="10"/>
  <c r="C35" i="10"/>
  <c r="B35" i="10"/>
  <c r="C34" i="10"/>
  <c r="B34" i="10"/>
  <c r="C33" i="10"/>
  <c r="B33" i="10"/>
  <c r="C32" i="10"/>
  <c r="B32" i="10"/>
  <c r="C31" i="10"/>
  <c r="B31" i="10"/>
  <c r="C30" i="10"/>
  <c r="B30" i="10"/>
  <c r="C29" i="10"/>
  <c r="B29" i="10"/>
  <c r="C28" i="10"/>
  <c r="B28" i="10"/>
  <c r="C23" i="10"/>
  <c r="B23" i="10"/>
  <c r="C22" i="10"/>
  <c r="B22" i="10"/>
  <c r="C21" i="10"/>
  <c r="B21" i="10"/>
  <c r="C20" i="10"/>
  <c r="B20" i="10"/>
  <c r="C19" i="10"/>
  <c r="B19" i="10"/>
  <c r="C18" i="10"/>
  <c r="B18" i="10"/>
  <c r="C17" i="10"/>
  <c r="B17" i="10"/>
  <c r="C16" i="10"/>
  <c r="B16" i="10"/>
  <c r="C15" i="10"/>
  <c r="B15" i="10"/>
  <c r="F82" i="10"/>
  <c r="L81" i="10"/>
  <c r="I81" i="10"/>
  <c r="K81" i="10" s="1"/>
  <c r="D23" i="8" l="1"/>
  <c r="K76" i="24"/>
  <c r="I89" i="21"/>
  <c r="D21" i="8" s="1"/>
  <c r="F21" i="8" s="1"/>
  <c r="K86" i="21"/>
  <c r="D20" i="8"/>
  <c r="K77" i="20"/>
  <c r="L76" i="23"/>
  <c r="M73" i="23"/>
  <c r="M63" i="23"/>
  <c r="I76" i="23"/>
  <c r="D22" i="8" s="1"/>
  <c r="M20" i="21"/>
  <c r="L77" i="19"/>
  <c r="I79" i="14"/>
  <c r="D16" i="8" s="1"/>
  <c r="M66" i="14"/>
  <c r="L79" i="14"/>
  <c r="E16" i="8" s="1"/>
  <c r="L89" i="21"/>
  <c r="E21" i="8" s="1"/>
  <c r="G20" i="25"/>
  <c r="M86" i="21"/>
  <c r="H56" i="23"/>
  <c r="H66" i="23"/>
  <c r="G73" i="23"/>
  <c r="G16" i="23"/>
  <c r="H16" i="23" s="1"/>
  <c r="G17" i="23"/>
  <c r="H17" i="23" s="1"/>
  <c r="G18" i="23"/>
  <c r="H18" i="23" s="1"/>
  <c r="G19" i="23"/>
  <c r="H19" i="23" s="1"/>
  <c r="G20" i="23"/>
  <c r="H20" i="23" s="1"/>
  <c r="G21" i="23"/>
  <c r="H21" i="23" s="1"/>
  <c r="G22" i="23"/>
  <c r="H22" i="23" s="1"/>
  <c r="G23" i="23"/>
  <c r="H23" i="23" s="1"/>
  <c r="G28" i="23"/>
  <c r="G29" i="23"/>
  <c r="H29" i="23" s="1"/>
  <c r="G30" i="23"/>
  <c r="H30" i="23" s="1"/>
  <c r="G31" i="23"/>
  <c r="H31" i="23" s="1"/>
  <c r="G32" i="23"/>
  <c r="H32" i="23" s="1"/>
  <c r="J32" i="23" s="1"/>
  <c r="H35" i="24"/>
  <c r="H36" i="24"/>
  <c r="H40" i="24"/>
  <c r="H43" i="24"/>
  <c r="H44" i="24"/>
  <c r="H45" i="24"/>
  <c r="H46" i="24"/>
  <c r="H47" i="24"/>
  <c r="H48" i="24"/>
  <c r="H50" i="24"/>
  <c r="H51" i="24"/>
  <c r="H56" i="24"/>
  <c r="H58" i="24"/>
  <c r="H60" i="24"/>
  <c r="H67" i="24"/>
  <c r="H68" i="24"/>
  <c r="H69" i="24"/>
  <c r="H70" i="24"/>
  <c r="H71" i="24"/>
  <c r="G33" i="23"/>
  <c r="H33" i="23" s="1"/>
  <c r="J33" i="23" s="1"/>
  <c r="G34" i="23"/>
  <c r="H34" i="23" s="1"/>
  <c r="G37" i="23"/>
  <c r="H37" i="23" s="1"/>
  <c r="G38" i="23"/>
  <c r="H38" i="23" s="1"/>
  <c r="G41" i="23"/>
  <c r="H41" i="23" s="1"/>
  <c r="G42" i="23"/>
  <c r="H42" i="23" s="1"/>
  <c r="G57" i="23"/>
  <c r="H57" i="23" s="1"/>
  <c r="G59" i="23"/>
  <c r="H59" i="23" s="1"/>
  <c r="G61" i="23"/>
  <c r="H61" i="23" s="1"/>
  <c r="G20" i="21"/>
  <c r="I77" i="19"/>
  <c r="G74" i="19"/>
  <c r="H68" i="19"/>
  <c r="H69" i="14"/>
  <c r="H20" i="25"/>
  <c r="J20" i="25"/>
  <c r="H28" i="24"/>
  <c r="G77" i="20"/>
  <c r="H15" i="21"/>
  <c r="G86" i="21"/>
  <c r="H24" i="21"/>
  <c r="H28" i="20"/>
  <c r="H77" i="20" s="1"/>
  <c r="J74" i="19" l="1"/>
  <c r="J68" i="19"/>
  <c r="H74" i="19"/>
  <c r="M89" i="21"/>
  <c r="G89" i="21"/>
  <c r="G63" i="23"/>
  <c r="H28" i="23"/>
  <c r="G53" i="23"/>
  <c r="J73" i="23"/>
  <c r="H73" i="23"/>
  <c r="J63" i="23"/>
  <c r="H63" i="23"/>
  <c r="H20" i="21"/>
  <c r="J20" i="21"/>
  <c r="H86" i="21"/>
  <c r="J86" i="21"/>
  <c r="J77" i="20"/>
  <c r="J53" i="23" l="1"/>
  <c r="H53" i="23"/>
  <c r="J89" i="21"/>
  <c r="H89" i="21"/>
  <c r="F81" i="2" l="1"/>
  <c r="L78" i="2"/>
  <c r="I78" i="2"/>
  <c r="L69" i="2"/>
  <c r="I69" i="2"/>
  <c r="L58" i="2"/>
  <c r="I58" i="2"/>
  <c r="K58" i="2" s="1"/>
  <c r="L25" i="2"/>
  <c r="I25" i="2"/>
  <c r="K25" i="2" s="1"/>
  <c r="F26" i="2"/>
  <c r="F79" i="2"/>
  <c r="F70" i="2"/>
  <c r="F59" i="2"/>
  <c r="C76" i="2"/>
  <c r="B76" i="2"/>
  <c r="C75" i="2"/>
  <c r="B75" i="2"/>
  <c r="C74" i="2"/>
  <c r="B74" i="2"/>
  <c r="C73" i="2"/>
  <c r="B73" i="2"/>
  <c r="C72" i="2"/>
  <c r="B72" i="2"/>
  <c r="C67" i="2"/>
  <c r="B67" i="2"/>
  <c r="C66" i="2"/>
  <c r="B66" i="2"/>
  <c r="C65" i="2"/>
  <c r="B65" i="2"/>
  <c r="C64" i="2"/>
  <c r="B64" i="2"/>
  <c r="C63" i="2"/>
  <c r="B63" i="2"/>
  <c r="C62" i="2"/>
  <c r="B62" i="2"/>
  <c r="C61" i="2"/>
  <c r="B61" i="2"/>
  <c r="C56" i="2"/>
  <c r="B56" i="2"/>
  <c r="C55" i="2"/>
  <c r="B55" i="2"/>
  <c r="C54" i="2"/>
  <c r="B54" i="2"/>
  <c r="C53" i="2"/>
  <c r="B53" i="2"/>
  <c r="C52" i="2"/>
  <c r="B52" i="2"/>
  <c r="C51" i="2"/>
  <c r="B51" i="2"/>
  <c r="C50" i="2"/>
  <c r="B50" i="2"/>
  <c r="C49" i="2"/>
  <c r="B49" i="2"/>
  <c r="C48" i="2"/>
  <c r="B48" i="2"/>
  <c r="C47" i="2"/>
  <c r="B47" i="2"/>
  <c r="C46" i="2"/>
  <c r="B46" i="2"/>
  <c r="C45" i="2"/>
  <c r="B45" i="2"/>
  <c r="C44" i="2"/>
  <c r="B44" i="2"/>
  <c r="C43" i="2"/>
  <c r="B43" i="2"/>
  <c r="C42" i="2"/>
  <c r="B42" i="2"/>
  <c r="C41" i="2"/>
  <c r="B41" i="2"/>
  <c r="C40" i="2"/>
  <c r="B40" i="2"/>
  <c r="C39" i="2"/>
  <c r="B39" i="2"/>
  <c r="C38" i="2"/>
  <c r="B38" i="2"/>
  <c r="C37" i="2"/>
  <c r="B37" i="2"/>
  <c r="C36" i="2"/>
  <c r="B36" i="2"/>
  <c r="C35" i="2"/>
  <c r="B35" i="2"/>
  <c r="C34" i="2"/>
  <c r="B34" i="2"/>
  <c r="C33" i="2"/>
  <c r="B33" i="2"/>
  <c r="C32" i="2"/>
  <c r="B32" i="2"/>
  <c r="C31" i="2"/>
  <c r="B31" i="2"/>
  <c r="C30" i="2"/>
  <c r="B30" i="2"/>
  <c r="C29" i="2"/>
  <c r="B29" i="2"/>
  <c r="C28" i="2"/>
  <c r="B28" i="2"/>
  <c r="I81" i="2" l="1"/>
  <c r="F83" i="2"/>
  <c r="C13" i="8"/>
  <c r="L81" i="2"/>
  <c r="J76" i="1"/>
  <c r="O76" i="1" s="1"/>
  <c r="J75" i="1"/>
  <c r="O75" i="1" s="1"/>
  <c r="J67" i="1"/>
  <c r="O67" i="1" s="1"/>
  <c r="G67" i="2" s="1"/>
  <c r="H67" i="2" s="1"/>
  <c r="J66" i="1"/>
  <c r="O66" i="1" s="1"/>
  <c r="G66" i="2" s="1"/>
  <c r="H66" i="2" s="1"/>
  <c r="J56" i="1"/>
  <c r="J55" i="1"/>
  <c r="J23" i="1"/>
  <c r="O23" i="1" s="1"/>
  <c r="G23" i="2" s="1"/>
  <c r="H23" i="2" s="1"/>
  <c r="J22" i="1"/>
  <c r="O22" i="1" s="1"/>
  <c r="G22" i="2" s="1"/>
  <c r="H22" i="2" s="1"/>
  <c r="C23" i="2"/>
  <c r="B23" i="2"/>
  <c r="C22" i="2"/>
  <c r="B22" i="2"/>
  <c r="C21" i="2"/>
  <c r="B21" i="2"/>
  <c r="C20" i="2"/>
  <c r="B20" i="2"/>
  <c r="C19" i="2"/>
  <c r="B19" i="2"/>
  <c r="C18" i="2"/>
  <c r="B18" i="2"/>
  <c r="C17" i="2"/>
  <c r="B17" i="2"/>
  <c r="C16" i="2"/>
  <c r="B16" i="2"/>
  <c r="C15" i="2"/>
  <c r="B15" i="2"/>
  <c r="G76" i="2" l="1"/>
  <c r="H76" i="2" s="1"/>
  <c r="G76" i="10"/>
  <c r="H76" i="10" s="1"/>
  <c r="J76" i="10" s="1"/>
  <c r="G75" i="2"/>
  <c r="H75" i="2" s="1"/>
  <c r="G75" i="10"/>
  <c r="O55" i="1"/>
  <c r="G55" i="2" s="1"/>
  <c r="H55" i="2" s="1"/>
  <c r="O56" i="1"/>
  <c r="G56" i="2" s="1"/>
  <c r="H56" i="2" s="1"/>
  <c r="E24" i="8"/>
  <c r="D24" i="8"/>
  <c r="C24" i="8"/>
  <c r="C22" i="8"/>
  <c r="C19" i="8"/>
  <c r="C18" i="8"/>
  <c r="C17" i="8"/>
  <c r="F107" i="11"/>
  <c r="C15" i="8" s="1"/>
  <c r="H75" i="10" l="1"/>
  <c r="J75" i="10" s="1"/>
  <c r="F20" i="8"/>
  <c r="F23" i="8"/>
  <c r="F24" i="8"/>
  <c r="F21" i="25"/>
  <c r="E22" i="8"/>
  <c r="F22" i="8" s="1"/>
  <c r="M25" i="23"/>
  <c r="M76" i="23" s="1"/>
  <c r="J15" i="22"/>
  <c r="D19" i="8"/>
  <c r="M25" i="19"/>
  <c r="M77" i="19" s="1"/>
  <c r="J15" i="18"/>
  <c r="G15" i="19" s="1"/>
  <c r="G25" i="19" s="1"/>
  <c r="J58" i="18"/>
  <c r="G58" i="19" s="1"/>
  <c r="J28" i="18"/>
  <c r="G28" i="19" s="1"/>
  <c r="E18" i="8"/>
  <c r="D18" i="8"/>
  <c r="L21" i="16"/>
  <c r="E17" i="8" s="1"/>
  <c r="I21" i="16"/>
  <c r="D17" i="8" s="1"/>
  <c r="H17" i="16"/>
  <c r="H15" i="10"/>
  <c r="F22" i="16"/>
  <c r="H16" i="16"/>
  <c r="M25" i="14"/>
  <c r="M79" i="14" s="1"/>
  <c r="J51" i="13"/>
  <c r="J50" i="13"/>
  <c r="L50" i="13" s="1"/>
  <c r="G50" i="14" s="1"/>
  <c r="H50" i="14" s="1"/>
  <c r="J21" i="13"/>
  <c r="J20" i="13"/>
  <c r="L20" i="13" s="1"/>
  <c r="G20" i="14" s="1"/>
  <c r="H20" i="14" s="1"/>
  <c r="J19" i="13"/>
  <c r="L19" i="13" s="1"/>
  <c r="G19" i="14" s="1"/>
  <c r="H19" i="14" s="1"/>
  <c r="J49" i="13"/>
  <c r="L49" i="13" s="1"/>
  <c r="G49" i="14" s="1"/>
  <c r="H49" i="14" s="1"/>
  <c r="J18" i="13"/>
  <c r="J17" i="13"/>
  <c r="L17" i="13" s="1"/>
  <c r="G17" i="14" s="1"/>
  <c r="H17" i="14" s="1"/>
  <c r="J16" i="13"/>
  <c r="J15" i="13"/>
  <c r="L15" i="13" s="1"/>
  <c r="G15" i="14" s="1"/>
  <c r="J48" i="13"/>
  <c r="L48" i="13" s="1"/>
  <c r="G48" i="14" s="1"/>
  <c r="J47" i="13"/>
  <c r="L47" i="13" s="1"/>
  <c r="G47" i="14" s="1"/>
  <c r="H47" i="14" s="1"/>
  <c r="J46" i="13"/>
  <c r="J72" i="13"/>
  <c r="L72" i="13" s="1"/>
  <c r="G72" i="14" s="1"/>
  <c r="H72" i="14" s="1"/>
  <c r="J71" i="13"/>
  <c r="L71" i="13" s="1"/>
  <c r="G71" i="14" s="1"/>
  <c r="H71" i="14" s="1"/>
  <c r="J70" i="13"/>
  <c r="L70" i="13" s="1"/>
  <c r="G70" i="14" s="1"/>
  <c r="J45" i="13"/>
  <c r="J44" i="13"/>
  <c r="J42" i="13"/>
  <c r="L42" i="13" s="1"/>
  <c r="G42" i="14" s="1"/>
  <c r="H42" i="14" s="1"/>
  <c r="J41" i="13"/>
  <c r="J40" i="13"/>
  <c r="L40" i="13" s="1"/>
  <c r="G40" i="14" s="1"/>
  <c r="H40" i="14" s="1"/>
  <c r="J39" i="13"/>
  <c r="L39" i="13" s="1"/>
  <c r="G39" i="14" s="1"/>
  <c r="H39" i="14" s="1"/>
  <c r="J38" i="13"/>
  <c r="L38" i="13" s="1"/>
  <c r="G38" i="14" s="1"/>
  <c r="H38" i="14" s="1"/>
  <c r="J61" i="13"/>
  <c r="L61" i="13" s="1"/>
  <c r="G61" i="14" s="1"/>
  <c r="H61" i="14" s="1"/>
  <c r="J60" i="13"/>
  <c r="L60" i="13" s="1"/>
  <c r="G60" i="14" s="1"/>
  <c r="H60" i="14" s="1"/>
  <c r="J59" i="13"/>
  <c r="L59" i="13" s="1"/>
  <c r="G59" i="14" s="1"/>
  <c r="J34" i="13"/>
  <c r="L34" i="13" s="1"/>
  <c r="G34" i="14" s="1"/>
  <c r="H34" i="14" s="1"/>
  <c r="J34" i="14" s="1"/>
  <c r="J33" i="13"/>
  <c r="L33" i="13" s="1"/>
  <c r="G33" i="14" s="1"/>
  <c r="H33" i="14" s="1"/>
  <c r="J33" i="14" s="1"/>
  <c r="J32" i="13"/>
  <c r="L32" i="13" s="1"/>
  <c r="G32" i="14" s="1"/>
  <c r="H32" i="14" s="1"/>
  <c r="J31" i="13"/>
  <c r="L31" i="13" s="1"/>
  <c r="G31" i="14" s="1"/>
  <c r="H31" i="14" s="1"/>
  <c r="J30" i="13"/>
  <c r="L30" i="13" s="1"/>
  <c r="G30" i="14" s="1"/>
  <c r="H30" i="14" s="1"/>
  <c r="J29" i="13"/>
  <c r="L29" i="13" s="1"/>
  <c r="G29" i="14" s="1"/>
  <c r="H29" i="14" s="1"/>
  <c r="J28" i="13"/>
  <c r="H17" i="11"/>
  <c r="J82" i="1"/>
  <c r="L82" i="1" s="1"/>
  <c r="J81" i="1"/>
  <c r="L81" i="1" s="1"/>
  <c r="G15" i="11" s="1"/>
  <c r="L21" i="11"/>
  <c r="I21" i="11"/>
  <c r="H33" i="11"/>
  <c r="H32" i="11"/>
  <c r="H25" i="11"/>
  <c r="J25" i="11" s="1"/>
  <c r="L37" i="11"/>
  <c r="I37" i="11"/>
  <c r="L29" i="11"/>
  <c r="I29" i="11"/>
  <c r="M29" i="11"/>
  <c r="M104" i="11"/>
  <c r="E14" i="8"/>
  <c r="D14" i="8"/>
  <c r="C14" i="8"/>
  <c r="C25" i="8" s="1"/>
  <c r="M81" i="10"/>
  <c r="M69" i="2"/>
  <c r="J54" i="1"/>
  <c r="O54" i="1" s="1"/>
  <c r="G54" i="2" s="1"/>
  <c r="H54" i="2" s="1"/>
  <c r="J53" i="1"/>
  <c r="O53" i="1" s="1"/>
  <c r="G53" i="2" s="1"/>
  <c r="H53" i="2" s="1"/>
  <c r="J52" i="1"/>
  <c r="O52" i="1" s="1"/>
  <c r="G52" i="2" s="1"/>
  <c r="H52" i="2" s="1"/>
  <c r="J65" i="1"/>
  <c r="O65" i="1" s="1"/>
  <c r="G65" i="2" s="1"/>
  <c r="H65" i="2" s="1"/>
  <c r="J51" i="1"/>
  <c r="O51" i="1" s="1"/>
  <c r="G51" i="2" s="1"/>
  <c r="H51" i="2" s="1"/>
  <c r="J21" i="1"/>
  <c r="O21" i="1" s="1"/>
  <c r="G21" i="2" s="1"/>
  <c r="J20" i="1"/>
  <c r="O20" i="1" s="1"/>
  <c r="G20" i="2" s="1"/>
  <c r="J19" i="1"/>
  <c r="O19" i="1" s="1"/>
  <c r="G19" i="2" s="1"/>
  <c r="J50" i="1"/>
  <c r="O50" i="1" s="1"/>
  <c r="G50" i="2" s="1"/>
  <c r="H50" i="2" s="1"/>
  <c r="J18" i="1"/>
  <c r="O18" i="1" s="1"/>
  <c r="G18" i="2" s="1"/>
  <c r="J17" i="1"/>
  <c r="O17" i="1" s="1"/>
  <c r="G17" i="2" s="1"/>
  <c r="J16" i="1"/>
  <c r="O16" i="1" s="1"/>
  <c r="G16" i="2" s="1"/>
  <c r="J15" i="1"/>
  <c r="O15" i="1" s="1"/>
  <c r="G15" i="2" s="1"/>
  <c r="J49" i="1"/>
  <c r="O49" i="1" s="1"/>
  <c r="G49" i="2" s="1"/>
  <c r="H49" i="2" s="1"/>
  <c r="J48" i="1"/>
  <c r="O48" i="1" s="1"/>
  <c r="G48" i="2" s="1"/>
  <c r="H48" i="2" s="1"/>
  <c r="J47" i="1"/>
  <c r="O47" i="1" s="1"/>
  <c r="G47" i="2" s="1"/>
  <c r="H47" i="2" s="1"/>
  <c r="J47" i="2" s="1"/>
  <c r="J74" i="1"/>
  <c r="O74" i="1" s="1"/>
  <c r="J73" i="1"/>
  <c r="O73" i="1" s="1"/>
  <c r="J46" i="1"/>
  <c r="O46" i="1" s="1"/>
  <c r="G46" i="2" s="1"/>
  <c r="H46" i="2" s="1"/>
  <c r="J45" i="1"/>
  <c r="J44" i="1"/>
  <c r="J43" i="1"/>
  <c r="J42" i="1"/>
  <c r="O42" i="1" s="1"/>
  <c r="G42" i="2" s="1"/>
  <c r="H42" i="2" s="1"/>
  <c r="J41" i="1"/>
  <c r="J40" i="1"/>
  <c r="O40" i="1" s="1"/>
  <c r="G40" i="2" s="1"/>
  <c r="H40" i="2" s="1"/>
  <c r="J39" i="1"/>
  <c r="J64" i="1"/>
  <c r="J38" i="1"/>
  <c r="J72" i="1"/>
  <c r="O72" i="1" s="1"/>
  <c r="G72" i="2" s="1"/>
  <c r="J37" i="1"/>
  <c r="J36" i="1"/>
  <c r="O36" i="1" s="1"/>
  <c r="G36" i="2" s="1"/>
  <c r="H36" i="2" s="1"/>
  <c r="J35" i="1"/>
  <c r="O35" i="1" s="1"/>
  <c r="G35" i="2" s="1"/>
  <c r="H35" i="2" s="1"/>
  <c r="J34" i="1"/>
  <c r="O34" i="1" s="1"/>
  <c r="G34" i="2" s="1"/>
  <c r="H34" i="2" s="1"/>
  <c r="J63" i="1"/>
  <c r="O63" i="1" s="1"/>
  <c r="G63" i="2" s="1"/>
  <c r="H63" i="2" s="1"/>
  <c r="J62" i="1"/>
  <c r="O62" i="1" s="1"/>
  <c r="G62" i="2" s="1"/>
  <c r="H62" i="2" s="1"/>
  <c r="J61" i="1"/>
  <c r="O61" i="1" s="1"/>
  <c r="G61" i="2" s="1"/>
  <c r="J33" i="1"/>
  <c r="O33" i="1" s="1"/>
  <c r="G33" i="2" s="1"/>
  <c r="H33" i="2" s="1"/>
  <c r="J33" i="2" s="1"/>
  <c r="J32" i="1"/>
  <c r="O32" i="1" s="1"/>
  <c r="G32" i="2" s="1"/>
  <c r="H32" i="2" s="1"/>
  <c r="J32" i="2" s="1"/>
  <c r="J31" i="1"/>
  <c r="O31" i="1" s="1"/>
  <c r="G31" i="2" s="1"/>
  <c r="H31" i="2" s="1"/>
  <c r="J30" i="1"/>
  <c r="O30" i="1" s="1"/>
  <c r="G30" i="2" s="1"/>
  <c r="H30" i="2" s="1"/>
  <c r="J29" i="1"/>
  <c r="O29" i="1" s="1"/>
  <c r="G29" i="2" s="1"/>
  <c r="H29" i="2" s="1"/>
  <c r="J28" i="1"/>
  <c r="O28" i="1" s="1"/>
  <c r="G28" i="2" s="1"/>
  <c r="L15" i="17" l="1"/>
  <c r="L78" i="20"/>
  <c r="L74" i="23"/>
  <c r="L75" i="19"/>
  <c r="L21" i="21"/>
  <c r="L87" i="21"/>
  <c r="G74" i="2"/>
  <c r="H74" i="2" s="1"/>
  <c r="G74" i="10"/>
  <c r="H74" i="10" s="1"/>
  <c r="J74" i="10" s="1"/>
  <c r="G73" i="2"/>
  <c r="H73" i="2" s="1"/>
  <c r="G73" i="10"/>
  <c r="L21" i="25"/>
  <c r="K96" i="11"/>
  <c r="K95" i="11"/>
  <c r="K84" i="11"/>
  <c r="K83" i="11"/>
  <c r="K94" i="11"/>
  <c r="K85" i="11"/>
  <c r="K52" i="11"/>
  <c r="K51" i="11"/>
  <c r="K50" i="11"/>
  <c r="L54" i="23"/>
  <c r="L64" i="23"/>
  <c r="H28" i="19"/>
  <c r="J28" i="19" s="1"/>
  <c r="G55" i="19"/>
  <c r="H58" i="19"/>
  <c r="J58" i="19" s="1"/>
  <c r="G65" i="19"/>
  <c r="H59" i="14"/>
  <c r="G66" i="14"/>
  <c r="H70" i="14"/>
  <c r="G76" i="14"/>
  <c r="G16" i="11"/>
  <c r="H16" i="11" s="1"/>
  <c r="L15" i="22"/>
  <c r="F18" i="8"/>
  <c r="F17" i="8"/>
  <c r="M21" i="16"/>
  <c r="H48" i="14"/>
  <c r="F16" i="8"/>
  <c r="L44" i="13"/>
  <c r="G44" i="14" s="1"/>
  <c r="H44" i="14" s="1"/>
  <c r="L41" i="13"/>
  <c r="G41" i="14" s="1"/>
  <c r="H41" i="14" s="1"/>
  <c r="L45" i="13"/>
  <c r="G45" i="14" s="1"/>
  <c r="H45" i="14" s="1"/>
  <c r="L46" i="13"/>
  <c r="G46" i="14" s="1"/>
  <c r="H46" i="14" s="1"/>
  <c r="J46" i="14" s="1"/>
  <c r="L16" i="13"/>
  <c r="G16" i="14" s="1"/>
  <c r="H16" i="14" s="1"/>
  <c r="L18" i="13"/>
  <c r="G18" i="14" s="1"/>
  <c r="L21" i="13"/>
  <c r="G21" i="14" s="1"/>
  <c r="H21" i="14" s="1"/>
  <c r="L51" i="13"/>
  <c r="G51" i="14" s="1"/>
  <c r="H51" i="14" s="1"/>
  <c r="M21" i="11"/>
  <c r="M78" i="2"/>
  <c r="M25" i="2"/>
  <c r="H15" i="11"/>
  <c r="F14" i="8"/>
  <c r="O64" i="1"/>
  <c r="G64" i="2" s="1"/>
  <c r="H64" i="2" s="1"/>
  <c r="O44" i="1"/>
  <c r="G44" i="2" s="1"/>
  <c r="H44" i="2" s="1"/>
  <c r="O37" i="1"/>
  <c r="G37" i="2" s="1"/>
  <c r="H37" i="2" s="1"/>
  <c r="O38" i="1"/>
  <c r="G38" i="2" s="1"/>
  <c r="H38" i="2" s="1"/>
  <c r="O39" i="1"/>
  <c r="G39" i="2" s="1"/>
  <c r="H39" i="2" s="1"/>
  <c r="O41" i="1"/>
  <c r="G41" i="2" s="1"/>
  <c r="H41" i="2" s="1"/>
  <c r="O43" i="1"/>
  <c r="G43" i="2" s="1"/>
  <c r="H43" i="2" s="1"/>
  <c r="O45" i="1"/>
  <c r="G45" i="2" s="1"/>
  <c r="H45" i="2" s="1"/>
  <c r="H15" i="19"/>
  <c r="G21" i="16"/>
  <c r="H15" i="16"/>
  <c r="L28" i="13"/>
  <c r="H17" i="2"/>
  <c r="H20" i="2"/>
  <c r="H16" i="2"/>
  <c r="H18" i="2"/>
  <c r="H19" i="2"/>
  <c r="H21" i="2"/>
  <c r="M37" i="11"/>
  <c r="G21" i="11"/>
  <c r="J37" i="11"/>
  <c r="J29" i="11"/>
  <c r="G29" i="11"/>
  <c r="H37" i="11"/>
  <c r="H29" i="11"/>
  <c r="G37" i="11"/>
  <c r="I107" i="11"/>
  <c r="D15" i="8" s="1"/>
  <c r="H41" i="11"/>
  <c r="H25" i="19" l="1"/>
  <c r="J15" i="19"/>
  <c r="G77" i="19"/>
  <c r="H73" i="10"/>
  <c r="J73" i="10" s="1"/>
  <c r="G81" i="10"/>
  <c r="K76" i="23"/>
  <c r="J104" i="11"/>
  <c r="H104" i="11"/>
  <c r="G15" i="23"/>
  <c r="K89" i="21"/>
  <c r="K77" i="19"/>
  <c r="J65" i="19"/>
  <c r="L66" i="19" s="1"/>
  <c r="H65" i="19"/>
  <c r="J55" i="19"/>
  <c r="L56" i="19" s="1"/>
  <c r="H55" i="19"/>
  <c r="H77" i="19" s="1"/>
  <c r="K79" i="14"/>
  <c r="G25" i="14"/>
  <c r="J76" i="14"/>
  <c r="L77" i="14" s="1"/>
  <c r="H76" i="14"/>
  <c r="J66" i="14"/>
  <c r="H66" i="14"/>
  <c r="H21" i="11"/>
  <c r="J21" i="11"/>
  <c r="H18" i="14"/>
  <c r="H15" i="14"/>
  <c r="G28" i="14"/>
  <c r="K107" i="11"/>
  <c r="L38" i="11"/>
  <c r="L30" i="11"/>
  <c r="L22" i="11"/>
  <c r="M107" i="11"/>
  <c r="K81" i="2"/>
  <c r="H15" i="2"/>
  <c r="G25" i="2"/>
  <c r="H61" i="2"/>
  <c r="H72" i="2"/>
  <c r="G78" i="2"/>
  <c r="J21" i="16"/>
  <c r="L22" i="16" s="1"/>
  <c r="H21" i="16"/>
  <c r="G107" i="11"/>
  <c r="J81" i="10" l="1"/>
  <c r="L82" i="10" s="1"/>
  <c r="H81" i="10"/>
  <c r="G25" i="23"/>
  <c r="G76" i="23" s="1"/>
  <c r="H15" i="23"/>
  <c r="H15" i="24"/>
  <c r="H28" i="14"/>
  <c r="G56" i="14"/>
  <c r="G79" i="14" s="1"/>
  <c r="H25" i="14"/>
  <c r="H107" i="11"/>
  <c r="J107" i="11"/>
  <c r="J25" i="19"/>
  <c r="L67" i="14"/>
  <c r="L107" i="11"/>
  <c r="E15" i="8" s="1"/>
  <c r="F15" i="8" s="1"/>
  <c r="L105" i="11"/>
  <c r="G69" i="2"/>
  <c r="J78" i="2"/>
  <c r="L79" i="2" s="1"/>
  <c r="H78" i="2"/>
  <c r="J69" i="2"/>
  <c r="L70" i="2" s="1"/>
  <c r="H69" i="2"/>
  <c r="J25" i="2"/>
  <c r="H25" i="2"/>
  <c r="E13" i="8"/>
  <c r="D13" i="8"/>
  <c r="H76" i="24" l="1"/>
  <c r="J76" i="24"/>
  <c r="H25" i="23"/>
  <c r="H76" i="23" s="1"/>
  <c r="J25" i="23"/>
  <c r="J25" i="14"/>
  <c r="L26" i="14" s="1"/>
  <c r="J56" i="14"/>
  <c r="L57" i="14" s="1"/>
  <c r="H56" i="14"/>
  <c r="H79" i="14" s="1"/>
  <c r="L26" i="19"/>
  <c r="E19" i="8" s="1"/>
  <c r="F19" i="8" s="1"/>
  <c r="J77" i="19"/>
  <c r="L26" i="2"/>
  <c r="M58" i="2"/>
  <c r="M81" i="2" s="1"/>
  <c r="F13" i="8"/>
  <c r="D25" i="8"/>
  <c r="E25" i="8" l="1"/>
  <c r="F25" i="8"/>
  <c r="J76" i="23"/>
  <c r="L26" i="23"/>
  <c r="J79" i="14"/>
  <c r="G58" i="2"/>
  <c r="G81" i="2" s="1"/>
  <c r="H28" i="2"/>
  <c r="H58" i="2" l="1"/>
  <c r="H81" i="2" s="1"/>
  <c r="J58" i="2" l="1"/>
  <c r="L59" i="2" l="1"/>
  <c r="J81" i="2"/>
  <c r="L77" i="24"/>
</calcChain>
</file>

<file path=xl/sharedStrings.xml><?xml version="1.0" encoding="utf-8"?>
<sst xmlns="http://schemas.openxmlformats.org/spreadsheetml/2006/main" count="1503" uniqueCount="244">
  <si>
    <t>e.</t>
  </si>
  <si>
    <t>Agency Name:</t>
  </si>
  <si>
    <t>Contract No.:</t>
  </si>
  <si>
    <t>Month/Year of :</t>
  </si>
  <si>
    <t>Federal ID:</t>
  </si>
  <si>
    <t>Cost Center</t>
  </si>
  <si>
    <t>Rate</t>
  </si>
  <si>
    <t xml:space="preserve">YTD First Party Payer Units (Client Fees) </t>
  </si>
  <si>
    <t>Total YTD Eligible Earnings</t>
  </si>
  <si>
    <t>CC# / OCA</t>
  </si>
  <si>
    <t>YTD Other Unbilable Units</t>
  </si>
  <si>
    <t>Assessment</t>
  </si>
  <si>
    <t>Case Management</t>
  </si>
  <si>
    <t>Day/Night</t>
  </si>
  <si>
    <t>Drop-In/Self Help Centers</t>
  </si>
  <si>
    <t>In-Home &amp; On Site</t>
  </si>
  <si>
    <t>Intervention - Individual</t>
  </si>
  <si>
    <t>Medical Services</t>
  </si>
  <si>
    <t>Outpatient - Individual</t>
  </si>
  <si>
    <t>Supported Employment</t>
  </si>
  <si>
    <t>Supportive Housing/Living</t>
  </si>
  <si>
    <t>Aftercare -  Individual</t>
  </si>
  <si>
    <t>Outpatient - Group</t>
  </si>
  <si>
    <t>Mental Health Clubhouse Services</t>
  </si>
  <si>
    <t>Intervention - Group</t>
  </si>
  <si>
    <t>Aftercare - Group</t>
  </si>
  <si>
    <t>Recovery Support - Individual</t>
  </si>
  <si>
    <t>Recovery Support - Group</t>
  </si>
  <si>
    <t>Outreach</t>
  </si>
  <si>
    <t>Crisis Stabilization</t>
  </si>
  <si>
    <t>Short-term Residential Treatment</t>
  </si>
  <si>
    <t>MHA72</t>
  </si>
  <si>
    <t>MHA76</t>
  </si>
  <si>
    <t>MHAPG</t>
  </si>
  <si>
    <t>Difference (YTD Unpaid Earnings)</t>
  </si>
  <si>
    <t>Prorated Share</t>
  </si>
  <si>
    <t>Amount Due</t>
  </si>
  <si>
    <t>Units Paid for Current Month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</si>
  <si>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</si>
  <si>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</si>
  <si>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</si>
  <si>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</si>
  <si>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</si>
  <si>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</si>
  <si>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</si>
  <si>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</si>
  <si>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</si>
  <si>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</si>
  <si>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Client Specific Form</t>
  </si>
  <si>
    <t>Non-Client Specific Form</t>
  </si>
  <si>
    <t>Special Funding</t>
  </si>
  <si>
    <t>MHA00</t>
  </si>
  <si>
    <t>Inpatient</t>
  </si>
  <si>
    <t>Intensive Case Management</t>
  </si>
  <si>
    <t>Prevention/Intervention Day</t>
  </si>
  <si>
    <t>Residential Level 1</t>
  </si>
  <si>
    <t>Residential Level 2</t>
  </si>
  <si>
    <t>Residential Level 3</t>
  </si>
  <si>
    <t>Residential Level 4</t>
  </si>
  <si>
    <t>Respite Services</t>
  </si>
  <si>
    <t>Sheltered Employment</t>
  </si>
  <si>
    <t>Substance Abuse Detoxification</t>
  </si>
  <si>
    <t>TASC</t>
  </si>
  <si>
    <t>Information and Referal</t>
  </si>
  <si>
    <t>Behavioral Health Overlay Services</t>
  </si>
  <si>
    <t>Outpatient Detoxification</t>
  </si>
  <si>
    <t>Room &amp; Board Level 1</t>
  </si>
  <si>
    <t>Room &amp; Board Level 2</t>
  </si>
  <si>
    <t>Room &amp; Board Level 3</t>
  </si>
  <si>
    <t>Project Recovery</t>
  </si>
  <si>
    <t>ADULT MENTAL HEALTH</t>
  </si>
  <si>
    <t>WORKSHEET</t>
  </si>
  <si>
    <t>YTD SAMH Units</t>
  </si>
  <si>
    <t xml:space="preserve">Total YTD Unbillable Units </t>
  </si>
  <si>
    <t>YTD Community Forensic Service Units</t>
  </si>
  <si>
    <t>YTD Grants PATH Units</t>
  </si>
  <si>
    <t>YTD Indigent Psychiatric Medication Units</t>
  </si>
  <si>
    <t xml:space="preserve">YTD SAMH Units Eligible to be Billed    </t>
  </si>
  <si>
    <t>YTD TANF Units Eligile to be Billed</t>
  </si>
  <si>
    <t>Fund Code 02</t>
  </si>
  <si>
    <t>Fund Code 03</t>
  </si>
  <si>
    <t>Minutes</t>
  </si>
  <si>
    <t>Day</t>
  </si>
  <si>
    <t>Days</t>
  </si>
  <si>
    <t>Day Care Services</t>
  </si>
  <si>
    <t>Methadone Maintenance</t>
  </si>
  <si>
    <t>Dosage</t>
  </si>
  <si>
    <t>Hours</t>
  </si>
  <si>
    <t>1 Unit = $50.00</t>
  </si>
  <si>
    <t>Funding Amount by Program/ Cost Center / OCA</t>
  </si>
  <si>
    <t>(Provider's Contract)</t>
  </si>
  <si>
    <t>YTD Invoiced/Paid for Earnings</t>
  </si>
  <si>
    <t>AMH NON-TANF TOTAL</t>
  </si>
  <si>
    <t>Whole dollar amounts</t>
  </si>
  <si>
    <t>Payment Method</t>
  </si>
  <si>
    <t>Utilization</t>
  </si>
  <si>
    <t>Availability</t>
  </si>
  <si>
    <t>Provider Portal Report Form</t>
  </si>
  <si>
    <t>SAMH</t>
  </si>
  <si>
    <t>TANF</t>
  </si>
  <si>
    <t>K</t>
  </si>
  <si>
    <t>L</t>
  </si>
  <si>
    <t>M</t>
  </si>
  <si>
    <t>N</t>
  </si>
  <si>
    <t>INVOICE</t>
  </si>
  <si>
    <t>SAMH (NON-TANF)</t>
  </si>
  <si>
    <t>Address:</t>
  </si>
  <si>
    <t xml:space="preserve">a. </t>
  </si>
  <si>
    <t>Provider Invoice Summary and Cover Letter</t>
  </si>
  <si>
    <t xml:space="preserve">b. </t>
  </si>
  <si>
    <t xml:space="preserve">c. </t>
  </si>
  <si>
    <t xml:space="preserve">d.  </t>
  </si>
  <si>
    <t xml:space="preserve">f.  </t>
  </si>
  <si>
    <t>AMH TANF</t>
  </si>
  <si>
    <t>ASA TANF</t>
  </si>
  <si>
    <t>CSA TANF</t>
  </si>
  <si>
    <t>TOTAL</t>
  </si>
  <si>
    <t>Provider Comments</t>
  </si>
  <si>
    <t xml:space="preserve">g.  </t>
  </si>
  <si>
    <t>SPECIAL FUNDING</t>
  </si>
  <si>
    <t>GRANTS PATH</t>
  </si>
  <si>
    <t>INDIGENT PSYCHIATRIC MEDICATION PROGRAM</t>
  </si>
  <si>
    <t>Incidental Expenses</t>
  </si>
  <si>
    <t>COMMUNITY FORENSIC SERVICES</t>
  </si>
  <si>
    <t>GRANTS PATH TOTAL</t>
  </si>
  <si>
    <t>INDIGENT PSYCHIATRIC MEDICATION PROGRAM TOTAL</t>
  </si>
  <si>
    <t>COMMUNITY FORENSIC SERVICES TOTAL</t>
  </si>
  <si>
    <t>FACT TEAMS</t>
  </si>
  <si>
    <t>MHA73</t>
  </si>
  <si>
    <t>YTD FACT TEAMS</t>
  </si>
  <si>
    <t># months in the contract:</t>
  </si>
  <si>
    <t>CHILDREN MENTAL HEALTH</t>
  </si>
  <si>
    <t>AMH SAMH (NON-TANF) TOTAL</t>
  </si>
  <si>
    <t>AMH TANF TOTAL</t>
  </si>
  <si>
    <t>Special Fund.</t>
  </si>
  <si>
    <t>YTD Residential Services for ED Children and Youth</t>
  </si>
  <si>
    <t>MHC71</t>
  </si>
  <si>
    <t>MHC00</t>
  </si>
  <si>
    <t>RESIDENTIAL SERVICES FOR ED CHILDREN AND YOUTH</t>
  </si>
  <si>
    <t>RESIDENTIAL SERVICES FOR ED CHILDREN AND YOUTH TOTAL</t>
  </si>
  <si>
    <t>MHCBN</t>
  </si>
  <si>
    <t>BNET - TITLE XXI CHILDEN'S HEALTH INSURANCE PROGRAM</t>
  </si>
  <si>
    <t>ADULT SUBSTANCE ABUSE</t>
  </si>
  <si>
    <t>YTD Projects Expansion of SA Services for Pregnant Women and their Families</t>
  </si>
  <si>
    <t>MSA81</t>
  </si>
  <si>
    <t>MSA00</t>
  </si>
  <si>
    <t>ASA SAMH (NON-TANF) TOTAL</t>
  </si>
  <si>
    <t>CHILDREN SUBSTANCE ABUSE</t>
  </si>
  <si>
    <t>CSA SAMH (NON-TANF) TOTAL</t>
  </si>
  <si>
    <t>MSC00</t>
  </si>
  <si>
    <t>Total Funding</t>
  </si>
  <si>
    <t>YTD Paid Amount</t>
  </si>
  <si>
    <t>AMOUNT DUE</t>
  </si>
  <si>
    <t>AMH SPECIAL FUNDING TOTAL</t>
  </si>
  <si>
    <t>AMH SPECIAL FUNDING</t>
  </si>
  <si>
    <t>CMH SPECIAL FUNDING</t>
  </si>
  <si>
    <t>CMH BNET</t>
  </si>
  <si>
    <t>ASA SPECIAL FUNDING</t>
  </si>
  <si>
    <t>Funding Remaining</t>
  </si>
  <si>
    <t>MHA01</t>
  </si>
  <si>
    <t>MHA09</t>
  </si>
  <si>
    <t>MHA18</t>
  </si>
  <si>
    <t>MHA25</t>
  </si>
  <si>
    <t>Training and Clinical Supervision</t>
  </si>
  <si>
    <t>RESIDENTIAL SERVICES</t>
  </si>
  <si>
    <t>NON-RESIDENTIAL SERVICES</t>
  </si>
  <si>
    <t>CRISIS SERVICES</t>
  </si>
  <si>
    <t>PREVENTION SERVICES</t>
  </si>
  <si>
    <t>RESIDENTIAL SERVICES - TOTAL</t>
  </si>
  <si>
    <t>NON-RESIDENTIAL SERVICES - TOTAL</t>
  </si>
  <si>
    <t>CRISIS SERVICES TOTAL</t>
  </si>
  <si>
    <t>PREVENTION SERVICES TOTAL</t>
  </si>
  <si>
    <t>(*)</t>
  </si>
  <si>
    <t>MHATB</t>
  </si>
  <si>
    <t>(Calculated Field)</t>
  </si>
  <si>
    <t>(Last Month - Col 8 +11)</t>
  </si>
  <si>
    <t>(Funding YTD - Col.8)</t>
  </si>
  <si>
    <t>(Col. 7 - Col. 8)</t>
  </si>
  <si>
    <t>(*) The lesser between Col. 9 &amp; Col. 10)</t>
  </si>
  <si>
    <t>(Col. 11 / Col. 4)</t>
  </si>
  <si>
    <t>MHC09</t>
  </si>
  <si>
    <t>MHC01</t>
  </si>
  <si>
    <t>MHC18</t>
  </si>
  <si>
    <t>MHC25</t>
  </si>
  <si>
    <t>RESIDENTIAL SERVICES TOTAL</t>
  </si>
  <si>
    <t>NON-RESIDENTIAL SERVICES TOTAL</t>
  </si>
  <si>
    <t>CMH SAMH (NON-TANF) TOTAL</t>
  </si>
  <si>
    <t>O</t>
  </si>
  <si>
    <t>(Col O from Wrksht)</t>
  </si>
  <si>
    <t>MSA03/04</t>
  </si>
  <si>
    <t>MSA21/22</t>
  </si>
  <si>
    <t>MSA25</t>
  </si>
  <si>
    <t>MSA09/11/12</t>
  </si>
  <si>
    <t>DETOXIFICATION SERVICES</t>
  </si>
  <si>
    <t>DETOXIFICATION SERVICES TOTAL</t>
  </si>
  <si>
    <t>MSATB</t>
  </si>
  <si>
    <t>PROJECT EXPANSION FOR PREGNANT WOMEN</t>
  </si>
  <si>
    <t>PROJECT EXPANSION FOR PREGNANT WOMEN TOTAL</t>
  </si>
  <si>
    <t>MSA23</t>
  </si>
  <si>
    <t>HIV SERVICES</t>
  </si>
  <si>
    <t>ASA SPECIAL FUNDING TOTAL</t>
  </si>
  <si>
    <t>MSC03/04</t>
  </si>
  <si>
    <t>MSC23</t>
  </si>
  <si>
    <t>MSC21/22</t>
  </si>
  <si>
    <t>MSC25</t>
  </si>
  <si>
    <t>MSC09/11/12</t>
  </si>
  <si>
    <t>MSCTB</t>
  </si>
  <si>
    <t>CSA TANF TOTAL</t>
  </si>
  <si>
    <t>SPECIAL FUNDING INVOICE</t>
  </si>
  <si>
    <t>(Col J to K from Wrksht)</t>
  </si>
  <si>
    <t>Crisis Support/Emergency - Client Specific</t>
  </si>
  <si>
    <t>Crisis Support/Emergency - Non-Client Specific</t>
  </si>
  <si>
    <t>FACT Team - Client Specific</t>
  </si>
  <si>
    <t>FACT Team - Non-Client Specific</t>
  </si>
  <si>
    <t>Prevention - Client Specific</t>
  </si>
  <si>
    <t>Prevention - Non-Client Specific</t>
  </si>
  <si>
    <t>Information and Referral</t>
  </si>
  <si>
    <t>Provider Portal Unit of Measure</t>
  </si>
  <si>
    <t>Invoice Unit of Measure</t>
  </si>
  <si>
    <t>P</t>
  </si>
  <si>
    <t>(Col P from Wrksht)</t>
  </si>
  <si>
    <t>InciGental Expenses</t>
  </si>
  <si>
    <t>(Col K to N from Wrksht)</t>
  </si>
  <si>
    <t>TBD</t>
  </si>
  <si>
    <t>Additionally, I certify that all client demographic and service event data has been submitted to the ME in accordance with the contract.</t>
  </si>
  <si>
    <t>Title</t>
  </si>
  <si>
    <t>Date</t>
  </si>
  <si>
    <t>CERTIFICATION &amp; APPROVAL</t>
  </si>
  <si>
    <t>I certify the above to be accurate and in agreement with this agency's records and with the terms of this agency's contract with the ME.</t>
  </si>
  <si>
    <t>I certify the above to be accurate and in agreement with this agency's records and with the terms of this agency's contract with the ME. Additionally, I certify that all client demographic and service event data has been submitted to the ME in accordance with the contract.</t>
  </si>
  <si>
    <t>Signature (Type Name)</t>
  </si>
  <si>
    <t xml:space="preserve">I certify the above to be accurate and in agreement with this agency's records and with the terms of this agency's contract with the ME. </t>
  </si>
  <si>
    <t>AMH Non-TANF</t>
  </si>
  <si>
    <t>CMH Non-TANF</t>
  </si>
  <si>
    <t>ASA Non-TANF</t>
  </si>
  <si>
    <t>CSA Non-TANF</t>
  </si>
  <si>
    <t>CSA SPECIAL FUNDING</t>
  </si>
  <si>
    <t>(Return to Master Tab)</t>
  </si>
  <si>
    <r>
      <t xml:space="preserve"># months remaining </t>
    </r>
    <r>
      <rPr>
        <sz val="9"/>
        <rFont val="Calibri"/>
        <family val="2"/>
        <scheme val="minor"/>
      </rPr>
      <t>(including month in c.):</t>
    </r>
  </si>
  <si>
    <r>
      <t xml:space="preserve"># months incurred </t>
    </r>
    <r>
      <rPr>
        <sz val="9"/>
        <rFont val="Calibri"/>
        <family val="2"/>
        <scheme val="minor"/>
      </rPr>
      <t>(including month in c.):</t>
    </r>
  </si>
  <si>
    <t>h.</t>
  </si>
  <si>
    <t>ASA TANF TOTAL</t>
  </si>
  <si>
    <t>Version: 3.2.1</t>
  </si>
  <si>
    <t>Rev.03/31/2014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</si>
</sst>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#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6" fillId="0" borderId="0"/>
    <xf numFmtId="0" fontId="1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3" fillId="0" borderId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214">
    <xf numFmtId="0" fontId="0" fillId="0" borderId="0" xfId="0"/>
    <xf numFmtId="0" fontId="4" fillId="0" borderId="0" xfId="5" applyFont="1" applyFill="1" applyBorder="1" applyAlignment="1" applyProtection="1">
      <alignment horizontal="left" vertical="center"/>
    </xf>
    <xf numFmtId="44" fontId="2" fillId="2" borderId="3" xfId="20" applyFont="1" applyFill="1" applyBorder="1" applyProtection="1">
      <protection locked="0"/>
    </xf>
    <xf numFmtId="0" fontId="8" fillId="0" borderId="1" xfId="2" applyFont="1" applyFill="1" applyBorder="1" applyAlignment="1" applyProtection="1">
      <alignment horizontal="center" vertical="center" wrapText="1"/>
    </xf>
    <xf numFmtId="2" fontId="8" fillId="0" borderId="1" xfId="2" applyNumberFormat="1" applyFont="1" applyFill="1" applyBorder="1" applyAlignment="1" applyProtection="1">
      <alignment horizontal="center" vertical="center" wrapText="1"/>
    </xf>
    <xf numFmtId="0" fontId="8" fillId="0" borderId="2" xfId="2" applyFont="1" applyFill="1" applyBorder="1" applyAlignment="1" applyProtection="1">
      <alignment horizontal="center" vertical="center"/>
    </xf>
    <xf numFmtId="2" fontId="9" fillId="0" borderId="2" xfId="2" applyNumberFormat="1" applyFont="1" applyFill="1" applyBorder="1" applyAlignment="1" applyProtection="1">
      <alignment horizontal="center" vertical="center"/>
    </xf>
    <xf numFmtId="0" fontId="9" fillId="0" borderId="2" xfId="2" applyFont="1" applyFill="1" applyBorder="1" applyAlignment="1" applyProtection="1">
      <alignment horizontal="center" vertical="center"/>
    </xf>
    <xf numFmtId="0" fontId="8" fillId="0" borderId="3" xfId="2" applyFont="1" applyFill="1" applyBorder="1" applyAlignment="1" applyProtection="1">
      <alignment horizontal="center" vertical="center"/>
    </xf>
    <xf numFmtId="0" fontId="8" fillId="0" borderId="0" xfId="2" applyFont="1" applyFill="1" applyBorder="1" applyAlignment="1" applyProtection="1">
      <alignment horizontal="center" vertical="center"/>
    </xf>
    <xf numFmtId="164" fontId="10" fillId="2" borderId="3" xfId="13" applyNumberFormat="1" applyFont="1" applyFill="1" applyBorder="1" applyAlignment="1" applyProtection="1">
      <alignment horizontal="center" vertical="center"/>
      <protection locked="0"/>
    </xf>
    <xf numFmtId="0" fontId="10" fillId="2" borderId="3" xfId="13" applyFont="1" applyFill="1" applyBorder="1" applyAlignment="1" applyProtection="1">
      <alignment vertical="center"/>
      <protection locked="0"/>
    </xf>
    <xf numFmtId="164" fontId="10" fillId="0" borderId="0" xfId="13" applyNumberFormat="1" applyFont="1" applyFill="1" applyBorder="1" applyAlignment="1" applyProtection="1">
      <alignment horizontal="right" vertical="center" indent="1"/>
    </xf>
    <xf numFmtId="0" fontId="10" fillId="0" borderId="0" xfId="5" applyFont="1" applyFill="1" applyBorder="1" applyAlignment="1" applyProtection="1">
      <alignment horizontal="left" vertical="center"/>
    </xf>
    <xf numFmtId="0" fontId="10" fillId="0" borderId="0" xfId="13" applyFont="1" applyFill="1" applyBorder="1" applyAlignment="1" applyProtection="1">
      <alignment vertical="center"/>
    </xf>
    <xf numFmtId="0" fontId="8" fillId="0" borderId="0" xfId="13" applyFont="1" applyFill="1" applyBorder="1" applyAlignment="1" applyProtection="1">
      <alignment horizontal="center" vertical="center"/>
    </xf>
    <xf numFmtId="0" fontId="8" fillId="0" borderId="0" xfId="13" applyFont="1" applyFill="1" applyBorder="1" applyAlignment="1" applyProtection="1">
      <alignment horizontal="left" vertical="center"/>
    </xf>
    <xf numFmtId="164" fontId="10" fillId="0" borderId="0" xfId="5" applyNumberFormat="1" applyFont="1" applyFill="1" applyBorder="1" applyAlignment="1" applyProtection="1">
      <alignment horizontal="center" vertical="center"/>
    </xf>
    <xf numFmtId="164" fontId="8" fillId="0" borderId="0" xfId="5" applyNumberFormat="1" applyFont="1" applyFill="1" applyBorder="1" applyAlignment="1" applyProtection="1">
      <alignment horizontal="center" vertical="center"/>
    </xf>
    <xf numFmtId="0" fontId="11" fillId="4" borderId="3" xfId="21" applyFont="1" applyFill="1" applyBorder="1" applyAlignment="1" applyProtection="1">
      <alignment horizontal="left"/>
    </xf>
    <xf numFmtId="0" fontId="12" fillId="4" borderId="3" xfId="21" applyFont="1" applyFill="1" applyBorder="1" applyAlignment="1" applyProtection="1">
      <alignment horizontal="left"/>
    </xf>
    <xf numFmtId="0" fontId="13" fillId="0" borderId="0" xfId="21" applyFont="1" applyProtection="1"/>
    <xf numFmtId="0" fontId="10" fillId="4" borderId="0" xfId="21" applyFont="1" applyFill="1" applyAlignment="1" applyProtection="1">
      <alignment horizontal="right"/>
    </xf>
    <xf numFmtId="0" fontId="12" fillId="0" borderId="3" xfId="21" applyFont="1" applyBorder="1" applyProtection="1"/>
    <xf numFmtId="0" fontId="11" fillId="0" borderId="3" xfId="21" applyFont="1" applyBorder="1" applyAlignment="1" applyProtection="1">
      <alignment horizontal="center" wrapText="1"/>
    </xf>
    <xf numFmtId="0" fontId="10" fillId="0" borderId="0" xfId="21" applyFont="1" applyProtection="1"/>
    <xf numFmtId="44" fontId="12" fillId="0" borderId="3" xfId="11" applyFont="1" applyBorder="1" applyAlignment="1" applyProtection="1">
      <alignment vertical="center"/>
    </xf>
    <xf numFmtId="0" fontId="11" fillId="0" borderId="3" xfId="21" applyFont="1" applyFill="1" applyBorder="1" applyAlignment="1" applyProtection="1">
      <alignment vertical="center"/>
    </xf>
    <xf numFmtId="0" fontId="11" fillId="0" borderId="0" xfId="21" applyFont="1" applyFill="1" applyBorder="1" applyAlignment="1" applyProtection="1">
      <alignment vertical="center"/>
    </xf>
    <xf numFmtId="0" fontId="10" fillId="0" borderId="0" xfId="13" applyFont="1" applyFill="1" applyBorder="1" applyAlignment="1" applyProtection="1">
      <alignment horizontal="center" vertical="center"/>
    </xf>
    <xf numFmtId="0" fontId="14" fillId="0" borderId="0" xfId="13" applyFont="1" applyFill="1" applyBorder="1" applyAlignment="1" applyProtection="1">
      <alignment horizontal="center" vertical="center" wrapText="1"/>
    </xf>
    <xf numFmtId="0" fontId="14" fillId="0" borderId="0" xfId="13" applyFont="1" applyFill="1" applyBorder="1" applyAlignment="1" applyProtection="1">
      <alignment horizontal="left" vertical="center"/>
    </xf>
    <xf numFmtId="0" fontId="14" fillId="0" borderId="0" xfId="13" applyFont="1" applyFill="1" applyBorder="1" applyAlignment="1" applyProtection="1">
      <alignment horizontal="center" vertical="center"/>
    </xf>
    <xf numFmtId="0" fontId="8" fillId="0" borderId="1" xfId="13" applyFont="1" applyFill="1" applyBorder="1" applyAlignment="1" applyProtection="1">
      <alignment horizontal="center" vertical="center" wrapText="1"/>
    </xf>
    <xf numFmtId="44" fontId="8" fillId="0" borderId="1" xfId="11" applyFont="1" applyFill="1" applyBorder="1" applyAlignment="1" applyProtection="1">
      <alignment horizontal="center" vertical="center" wrapText="1"/>
    </xf>
    <xf numFmtId="0" fontId="8" fillId="0" borderId="2" xfId="13" applyFont="1" applyFill="1" applyBorder="1" applyAlignment="1" applyProtection="1">
      <alignment horizontal="center" vertical="center"/>
    </xf>
    <xf numFmtId="0" fontId="9" fillId="0" borderId="2" xfId="13" applyFont="1" applyFill="1" applyBorder="1" applyAlignment="1" applyProtection="1">
      <alignment horizontal="center" vertical="center"/>
    </xf>
    <xf numFmtId="44" fontId="9" fillId="0" borderId="2" xfId="11" applyFont="1" applyFill="1" applyBorder="1" applyAlignment="1" applyProtection="1">
      <alignment horizontal="center" vertical="center" wrapText="1"/>
    </xf>
    <xf numFmtId="16" fontId="9" fillId="0" borderId="2" xfId="13" quotePrefix="1" applyNumberFormat="1" applyFont="1" applyFill="1" applyBorder="1" applyAlignment="1" applyProtection="1">
      <alignment horizontal="center" vertical="center"/>
    </xf>
    <xf numFmtId="0" fontId="9" fillId="0" borderId="2" xfId="13" applyFont="1" applyFill="1" applyBorder="1" applyAlignment="1" applyProtection="1">
      <alignment horizontal="center" vertical="center" wrapText="1"/>
    </xf>
    <xf numFmtId="0" fontId="8" fillId="0" borderId="3" xfId="13" applyFont="1" applyFill="1" applyBorder="1" applyAlignment="1" applyProtection="1">
      <alignment horizontal="center" vertical="center"/>
    </xf>
    <xf numFmtId="164" fontId="8" fillId="0" borderId="6" xfId="13" applyNumberFormat="1" applyFont="1" applyFill="1" applyBorder="1" applyAlignment="1" applyProtection="1">
      <alignment horizontal="right" vertical="center" indent="1"/>
    </xf>
    <xf numFmtId="0" fontId="8" fillId="0" borderId="5" xfId="5" applyFont="1" applyFill="1" applyBorder="1" applyAlignment="1" applyProtection="1">
      <alignment horizontal="left" vertical="center"/>
    </xf>
    <xf numFmtId="0" fontId="8" fillId="0" borderId="7" xfId="13" applyFont="1" applyFill="1" applyBorder="1" applyAlignment="1" applyProtection="1">
      <alignment vertical="center"/>
    </xf>
    <xf numFmtId="164" fontId="10" fillId="0" borderId="0" xfId="13" applyNumberFormat="1" applyFont="1" applyFill="1" applyBorder="1" applyAlignment="1" applyProtection="1">
      <alignment horizontal="center" vertical="center"/>
    </xf>
    <xf numFmtId="0" fontId="8" fillId="0" borderId="0" xfId="5" applyFont="1" applyFill="1" applyBorder="1" applyAlignment="1" applyProtection="1">
      <alignment horizontal="right" vertical="center"/>
    </xf>
    <xf numFmtId="0" fontId="14" fillId="0" borderId="0" xfId="13" applyFont="1" applyFill="1" applyBorder="1" applyAlignment="1" applyProtection="1">
      <alignment vertical="center"/>
    </xf>
    <xf numFmtId="0" fontId="8" fillId="0" borderId="0" xfId="13" applyFont="1" applyFill="1" applyBorder="1" applyAlignment="1" applyProtection="1">
      <alignment horizontal="right" vertical="center"/>
    </xf>
    <xf numFmtId="43" fontId="12" fillId="2" borderId="3" xfId="1" applyFont="1" applyFill="1" applyBorder="1" applyAlignment="1" applyProtection="1">
      <alignment vertical="center"/>
      <protection locked="0"/>
    </xf>
    <xf numFmtId="44" fontId="11" fillId="0" borderId="3" xfId="21" applyNumberFormat="1" applyFont="1" applyBorder="1" applyAlignment="1" applyProtection="1">
      <alignment horizontal="center" vertical="center"/>
    </xf>
    <xf numFmtId="44" fontId="11" fillId="0" borderId="3" xfId="11" applyFont="1" applyBorder="1" applyAlignment="1" applyProtection="1">
      <alignment vertical="center"/>
    </xf>
    <xf numFmtId="0" fontId="13" fillId="0" borderId="0" xfId="21" applyFont="1" applyAlignment="1" applyProtection="1"/>
    <xf numFmtId="0" fontId="8" fillId="0" borderId="3" xfId="5" applyFont="1" applyFill="1" applyBorder="1" applyAlignment="1" applyProtection="1">
      <alignment horizontal="left" vertical="center"/>
    </xf>
    <xf numFmtId="0" fontId="17" fillId="0" borderId="3" xfId="13" applyFont="1" applyFill="1" applyBorder="1" applyAlignment="1" applyProtection="1">
      <alignment vertical="center"/>
    </xf>
    <xf numFmtId="0" fontId="8" fillId="0" borderId="0" xfId="13" applyFont="1" applyFill="1" applyBorder="1" applyAlignment="1" applyProtection="1">
      <alignment vertical="center"/>
    </xf>
    <xf numFmtId="164" fontId="10" fillId="0" borderId="3" xfId="13" applyNumberFormat="1" applyFont="1" applyFill="1" applyBorder="1" applyAlignment="1" applyProtection="1">
      <alignment horizontal="left" vertical="center"/>
    </xf>
    <xf numFmtId="164" fontId="10" fillId="0" borderId="1" xfId="13" applyNumberFormat="1" applyFont="1" applyFill="1" applyBorder="1" applyAlignment="1" applyProtection="1">
      <alignment horizontal="center" vertical="center"/>
    </xf>
    <xf numFmtId="164" fontId="10" fillId="0" borderId="1" xfId="13" applyNumberFormat="1" applyFont="1" applyFill="1" applyBorder="1" applyAlignment="1" applyProtection="1">
      <alignment horizontal="left" vertical="center"/>
    </xf>
    <xf numFmtId="164" fontId="10" fillId="0" borderId="0" xfId="13" applyNumberFormat="1" applyFont="1" applyFill="1" applyBorder="1" applyAlignment="1" applyProtection="1">
      <alignment horizontal="left" vertical="center"/>
    </xf>
    <xf numFmtId="0" fontId="0" fillId="0" borderId="0" xfId="0" applyFont="1" applyFill="1" applyBorder="1" applyProtection="1"/>
    <xf numFmtId="0" fontId="8" fillId="0" borderId="0" xfId="2" applyFont="1" applyFill="1" applyBorder="1" applyAlignment="1" applyProtection="1">
      <alignment horizontal="left" vertical="center"/>
    </xf>
    <xf numFmtId="164" fontId="8" fillId="0" borderId="3" xfId="13" applyNumberFormat="1" applyFont="1" applyFill="1" applyBorder="1" applyAlignment="1" applyProtection="1">
      <alignment horizontal="left" vertical="center"/>
    </xf>
    <xf numFmtId="164" fontId="8" fillId="0" borderId="3" xfId="13" applyNumberFormat="1" applyFont="1" applyFill="1" applyBorder="1" applyAlignment="1" applyProtection="1">
      <alignment horizontal="right" vertical="center" indent="1"/>
    </xf>
    <xf numFmtId="44" fontId="1" fillId="2" borderId="3" xfId="20" applyFont="1" applyFill="1" applyBorder="1" applyProtection="1">
      <protection locked="0"/>
    </xf>
    <xf numFmtId="0" fontId="9" fillId="0" borderId="3" xfId="13" applyFont="1" applyFill="1" applyBorder="1" applyAlignment="1" applyProtection="1">
      <alignment horizontal="left" vertical="center"/>
    </xf>
    <xf numFmtId="44" fontId="12" fillId="0" borderId="3" xfId="20" applyFont="1" applyFill="1" applyBorder="1" applyAlignment="1" applyProtection="1">
      <alignment vertical="center"/>
    </xf>
    <xf numFmtId="44" fontId="0" fillId="0" borderId="3" xfId="20" applyFont="1" applyFill="1" applyBorder="1" applyProtection="1"/>
    <xf numFmtId="43" fontId="0" fillId="0" borderId="3" xfId="0" applyNumberFormat="1" applyFont="1" applyFill="1" applyBorder="1" applyProtection="1"/>
    <xf numFmtId="44" fontId="0" fillId="0" borderId="3" xfId="0" applyNumberFormat="1" applyFont="1" applyFill="1" applyBorder="1" applyProtection="1"/>
    <xf numFmtId="44" fontId="0" fillId="0" borderId="3" xfId="20" applyFont="1" applyFill="1" applyBorder="1" applyAlignment="1" applyProtection="1">
      <alignment horizontal="right"/>
    </xf>
    <xf numFmtId="43" fontId="0" fillId="0" borderId="3" xfId="1" applyFont="1" applyFill="1" applyBorder="1" applyProtection="1"/>
    <xf numFmtId="0" fontId="4" fillId="0" borderId="0" xfId="13" applyFont="1" applyFill="1" applyBorder="1" applyAlignment="1" applyProtection="1">
      <alignment vertical="center"/>
    </xf>
    <xf numFmtId="164" fontId="4" fillId="0" borderId="0" xfId="13" applyNumberFormat="1" applyFont="1" applyFill="1" applyBorder="1" applyAlignment="1" applyProtection="1">
      <alignment horizontal="right" vertical="center" indent="1"/>
    </xf>
    <xf numFmtId="0" fontId="4" fillId="0" borderId="0" xfId="13" applyFont="1" applyFill="1" applyBorder="1" applyAlignment="1" applyProtection="1">
      <alignment horizontal="center" vertical="center"/>
    </xf>
    <xf numFmtId="43" fontId="0" fillId="2" borderId="3" xfId="1" applyFont="1" applyFill="1" applyBorder="1" applyProtection="1">
      <protection locked="0"/>
    </xf>
    <xf numFmtId="44" fontId="0" fillId="3" borderId="3" xfId="20" applyFont="1" applyFill="1" applyBorder="1" applyProtection="1">
      <protection locked="0"/>
    </xf>
    <xf numFmtId="44" fontId="0" fillId="2" borderId="3" xfId="20" applyFont="1" applyFill="1" applyBorder="1" applyProtection="1">
      <protection locked="0"/>
    </xf>
    <xf numFmtId="164" fontId="10" fillId="0" borderId="3" xfId="13" applyNumberFormat="1" applyFont="1" applyFill="1" applyBorder="1" applyAlignment="1" applyProtection="1">
      <alignment horizontal="center" vertical="center"/>
    </xf>
    <xf numFmtId="0" fontId="10" fillId="0" borderId="3" xfId="5" applyFont="1" applyFill="1" applyBorder="1" applyAlignment="1" applyProtection="1">
      <alignment horizontal="left" vertical="center"/>
    </xf>
    <xf numFmtId="0" fontId="9" fillId="0" borderId="3" xfId="13" applyFont="1" applyFill="1" applyBorder="1" applyAlignment="1" applyProtection="1">
      <alignment vertical="center"/>
    </xf>
    <xf numFmtId="0" fontId="9" fillId="0" borderId="3" xfId="5" applyFont="1" applyFill="1" applyBorder="1" applyAlignment="1" applyProtection="1">
      <alignment horizontal="left" vertical="center"/>
    </xf>
    <xf numFmtId="0" fontId="10" fillId="0" borderId="3" xfId="13" applyFont="1" applyFill="1" applyBorder="1" applyAlignment="1" applyProtection="1">
      <alignment vertical="center"/>
    </xf>
    <xf numFmtId="8" fontId="9" fillId="0" borderId="3" xfId="13" applyNumberFormat="1" applyFont="1" applyFill="1" applyBorder="1" applyAlignment="1" applyProtection="1">
      <alignment vertical="center"/>
    </xf>
    <xf numFmtId="44" fontId="12" fillId="2" borderId="3" xfId="20" applyFont="1" applyFill="1" applyBorder="1" applyAlignment="1" applyProtection="1">
      <alignment vertical="center"/>
      <protection locked="0"/>
    </xf>
    <xf numFmtId="164" fontId="8" fillId="0" borderId="0" xfId="13" applyNumberFormat="1" applyFont="1" applyFill="1" applyBorder="1" applyAlignment="1" applyProtection="1">
      <alignment horizontal="right" vertical="center" indent="1"/>
    </xf>
    <xf numFmtId="0" fontId="8" fillId="0" borderId="0" xfId="5" applyFont="1" applyFill="1" applyBorder="1" applyAlignment="1" applyProtection="1">
      <alignment horizontal="left" vertical="center"/>
    </xf>
    <xf numFmtId="0" fontId="19" fillId="4" borderId="0" xfId="13" applyFont="1" applyFill="1" applyBorder="1" applyProtection="1"/>
    <xf numFmtId="0" fontId="19" fillId="4" borderId="8" xfId="13" applyFont="1" applyFill="1" applyBorder="1" applyProtection="1"/>
    <xf numFmtId="0" fontId="19" fillId="4" borderId="4" xfId="13" applyFont="1" applyFill="1" applyBorder="1" applyProtection="1"/>
    <xf numFmtId="0" fontId="19" fillId="0" borderId="0" xfId="13" applyFont="1" applyBorder="1" applyProtection="1"/>
    <xf numFmtId="0" fontId="19" fillId="0" borderId="0" xfId="13" applyFont="1" applyBorder="1" applyAlignment="1" applyProtection="1">
      <alignment horizontal="center"/>
    </xf>
    <xf numFmtId="0" fontId="8" fillId="4" borderId="0" xfId="13" applyFont="1" applyFill="1" applyBorder="1" applyProtection="1"/>
    <xf numFmtId="0" fontId="10" fillId="4" borderId="0" xfId="13" applyFont="1" applyFill="1" applyBorder="1" applyProtection="1"/>
    <xf numFmtId="0" fontId="10" fillId="4" borderId="0" xfId="13" applyFont="1" applyFill="1" applyBorder="1" applyAlignment="1" applyProtection="1">
      <alignment horizontal="left"/>
    </xf>
    <xf numFmtId="0" fontId="10" fillId="4" borderId="0" xfId="13" applyFont="1" applyFill="1" applyBorder="1" applyAlignment="1" applyProtection="1">
      <alignment horizontal="center"/>
    </xf>
    <xf numFmtId="0" fontId="8" fillId="4" borderId="13" xfId="13" applyFont="1" applyFill="1" applyBorder="1" applyProtection="1"/>
    <xf numFmtId="0" fontId="10" fillId="4" borderId="4" xfId="13" applyFont="1" applyFill="1" applyBorder="1" applyProtection="1"/>
    <xf numFmtId="0" fontId="10" fillId="4" borderId="10" xfId="13" applyFont="1" applyFill="1" applyBorder="1" applyProtection="1"/>
    <xf numFmtId="0" fontId="10" fillId="4" borderId="8" xfId="13" applyFont="1" applyFill="1" applyBorder="1" applyAlignment="1" applyProtection="1">
      <alignment horizontal="left"/>
    </xf>
    <xf numFmtId="0" fontId="10" fillId="4" borderId="8" xfId="13" applyFont="1" applyFill="1" applyBorder="1" applyAlignment="1" applyProtection="1">
      <alignment horizontal="center"/>
    </xf>
    <xf numFmtId="0" fontId="10" fillId="4" borderId="8" xfId="13" applyFont="1" applyFill="1" applyBorder="1" applyProtection="1"/>
    <xf numFmtId="0" fontId="10" fillId="4" borderId="14" xfId="13" applyFont="1" applyFill="1" applyBorder="1" applyProtection="1"/>
    <xf numFmtId="0" fontId="10" fillId="4" borderId="11" xfId="13" applyFont="1" applyFill="1" applyBorder="1" applyProtection="1"/>
    <xf numFmtId="0" fontId="10" fillId="4" borderId="11" xfId="13" applyFont="1" applyFill="1" applyBorder="1" applyAlignment="1" applyProtection="1">
      <alignment horizontal="left"/>
    </xf>
    <xf numFmtId="0" fontId="10" fillId="4" borderId="12" xfId="13" applyFont="1" applyFill="1" applyBorder="1" applyAlignment="1" applyProtection="1">
      <alignment horizontal="left"/>
    </xf>
    <xf numFmtId="0" fontId="10" fillId="4" borderId="9" xfId="13" applyFont="1" applyFill="1" applyBorder="1" applyAlignment="1" applyProtection="1">
      <alignment horizontal="left"/>
    </xf>
    <xf numFmtId="0" fontId="10" fillId="4" borderId="12" xfId="13" applyFont="1" applyFill="1" applyBorder="1" applyAlignment="1" applyProtection="1"/>
    <xf numFmtId="0" fontId="10" fillId="4" borderId="8" xfId="13" applyFont="1" applyFill="1" applyBorder="1" applyAlignment="1" applyProtection="1"/>
    <xf numFmtId="0" fontId="0" fillId="0" borderId="4" xfId="0" applyFont="1" applyBorder="1" applyProtection="1"/>
    <xf numFmtId="0" fontId="0" fillId="0" borderId="14" xfId="0" applyFont="1" applyBorder="1" applyProtection="1"/>
    <xf numFmtId="0" fontId="0" fillId="0" borderId="0" xfId="0" applyFont="1" applyBorder="1" applyProtection="1"/>
    <xf numFmtId="0" fontId="0" fillId="0" borderId="11" xfId="0" applyFont="1" applyBorder="1" applyProtection="1"/>
    <xf numFmtId="0" fontId="0" fillId="0" borderId="8" xfId="0" applyFont="1" applyBorder="1" applyProtection="1"/>
    <xf numFmtId="0" fontId="0" fillId="0" borderId="9" xfId="0" applyFont="1" applyBorder="1" applyProtection="1"/>
    <xf numFmtId="0" fontId="11" fillId="5" borderId="8" xfId="21" applyFont="1" applyFill="1" applyBorder="1" applyAlignment="1" applyProtection="1">
      <alignment horizontal="left" vertical="top"/>
      <protection locked="0"/>
    </xf>
    <xf numFmtId="0" fontId="20" fillId="0" borderId="3" xfId="24" applyBorder="1" applyAlignment="1" applyProtection="1">
      <alignment vertical="center"/>
    </xf>
    <xf numFmtId="0" fontId="1" fillId="0" borderId="0" xfId="0" applyFont="1" applyProtection="1"/>
    <xf numFmtId="9" fontId="10" fillId="0" borderId="0" xfId="23" applyFont="1" applyProtection="1"/>
    <xf numFmtId="0" fontId="10" fillId="0" borderId="0" xfId="21" applyFont="1" applyBorder="1" applyProtection="1"/>
    <xf numFmtId="0" fontId="1" fillId="0" borderId="0" xfId="0" applyFont="1" applyBorder="1" applyProtection="1"/>
    <xf numFmtId="0" fontId="18" fillId="0" borderId="0" xfId="0" applyFont="1" applyProtection="1"/>
    <xf numFmtId="0" fontId="20" fillId="0" borderId="0" xfId="24" applyProtection="1"/>
    <xf numFmtId="0" fontId="0" fillId="0" borderId="0" xfId="0" applyFont="1" applyProtection="1"/>
    <xf numFmtId="0" fontId="20" fillId="0" borderId="0" xfId="24" applyAlignment="1" applyProtection="1">
      <alignment horizontal="right"/>
    </xf>
    <xf numFmtId="0" fontId="15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Alignment="1" applyProtection="1"/>
    <xf numFmtId="0" fontId="0" fillId="0" borderId="0" xfId="0" applyFont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43" fontId="0" fillId="0" borderId="3" xfId="1" applyFont="1" applyBorder="1" applyProtection="1"/>
    <xf numFmtId="43" fontId="0" fillId="6" borderId="3" xfId="1" applyFont="1" applyFill="1" applyBorder="1" applyProtection="1"/>
    <xf numFmtId="0" fontId="18" fillId="0" borderId="0" xfId="0" applyFont="1" applyFill="1" applyProtection="1"/>
    <xf numFmtId="0" fontId="10" fillId="2" borderId="3" xfId="13" applyFont="1" applyFill="1" applyBorder="1" applyAlignment="1" applyProtection="1">
      <alignment horizontal="center" vertical="center"/>
      <protection locked="0"/>
    </xf>
    <xf numFmtId="0" fontId="10" fillId="2" borderId="3" xfId="13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/>
    <xf numFmtId="16" fontId="9" fillId="0" borderId="2" xfId="13" quotePrefix="1" applyNumberFormat="1" applyFont="1" applyFill="1" applyBorder="1" applyAlignment="1" applyProtection="1">
      <alignment horizontal="center" vertical="center" wrapText="1"/>
    </xf>
    <xf numFmtId="44" fontId="12" fillId="2" borderId="3" xfId="20" applyFont="1" applyFill="1" applyBorder="1" applyAlignment="1" applyProtection="1">
      <alignment vertical="center"/>
    </xf>
    <xf numFmtId="44" fontId="0" fillId="3" borderId="3" xfId="20" applyFont="1" applyFill="1" applyBorder="1" applyProtection="1"/>
    <xf numFmtId="43" fontId="0" fillId="0" borderId="3" xfId="0" applyNumberFormat="1" applyFont="1" applyBorder="1" applyProtection="1"/>
    <xf numFmtId="44" fontId="0" fillId="0" borderId="3" xfId="20" applyFont="1" applyBorder="1" applyProtection="1"/>
    <xf numFmtId="44" fontId="0" fillId="2" borderId="3" xfId="20" applyFont="1" applyFill="1" applyBorder="1" applyProtection="1"/>
    <xf numFmtId="44" fontId="0" fillId="0" borderId="3" xfId="0" applyNumberFormat="1" applyFont="1" applyBorder="1" applyProtection="1"/>
    <xf numFmtId="44" fontId="0" fillId="0" borderId="3" xfId="20" applyFont="1" applyBorder="1" applyAlignment="1" applyProtection="1">
      <alignment horizontal="right"/>
    </xf>
    <xf numFmtId="0" fontId="0" fillId="0" borderId="0" xfId="0" applyFont="1" applyAlignment="1" applyProtection="1">
      <alignment horizontal="right"/>
    </xf>
    <xf numFmtId="43" fontId="2" fillId="0" borderId="3" xfId="1" applyFont="1" applyBorder="1" applyProtection="1"/>
    <xf numFmtId="44" fontId="2" fillId="0" borderId="3" xfId="20" applyFont="1" applyBorder="1" applyAlignment="1" applyProtection="1">
      <alignment horizontal="right"/>
    </xf>
    <xf numFmtId="44" fontId="16" fillId="0" borderId="0" xfId="0" applyNumberFormat="1" applyFont="1" applyAlignment="1" applyProtection="1">
      <alignment horizontal="center"/>
    </xf>
    <xf numFmtId="44" fontId="2" fillId="0" borderId="15" xfId="0" applyNumberFormat="1" applyFont="1" applyBorder="1" applyProtection="1"/>
    <xf numFmtId="0" fontId="15" fillId="0" borderId="0" xfId="0" applyFont="1" applyProtection="1"/>
    <xf numFmtId="43" fontId="2" fillId="0" borderId="0" xfId="1" applyFont="1" applyBorder="1" applyProtection="1"/>
    <xf numFmtId="0" fontId="19" fillId="0" borderId="0" xfId="13" applyFont="1" applyFill="1" applyBorder="1" applyProtection="1"/>
    <xf numFmtId="0" fontId="0" fillId="0" borderId="0" xfId="0" applyFont="1" applyFill="1" applyProtection="1"/>
    <xf numFmtId="44" fontId="0" fillId="0" borderId="0" xfId="20" applyFont="1" applyProtection="1"/>
    <xf numFmtId="44" fontId="2" fillId="0" borderId="0" xfId="0" applyNumberFormat="1" applyFont="1" applyBorder="1" applyProtection="1"/>
    <xf numFmtId="0" fontId="18" fillId="0" borderId="0" xfId="0" applyFont="1" applyFill="1" applyBorder="1" applyProtection="1"/>
    <xf numFmtId="44" fontId="2" fillId="0" borderId="0" xfId="20" applyFont="1" applyFill="1" applyBorder="1" applyProtection="1"/>
    <xf numFmtId="43" fontId="2" fillId="0" borderId="0" xfId="1" applyFont="1" applyFill="1" applyBorder="1" applyProtection="1"/>
    <xf numFmtId="44" fontId="2" fillId="0" borderId="0" xfId="20" applyFont="1" applyFill="1" applyBorder="1" applyAlignment="1" applyProtection="1">
      <alignment horizontal="right"/>
    </xf>
    <xf numFmtId="44" fontId="16" fillId="0" borderId="0" xfId="0" applyNumberFormat="1" applyFont="1" applyFill="1" applyBorder="1" applyAlignment="1" applyProtection="1">
      <alignment horizontal="center"/>
    </xf>
    <xf numFmtId="44" fontId="2" fillId="0" borderId="0" xfId="0" applyNumberFormat="1" applyFont="1" applyFill="1" applyBorder="1" applyProtection="1"/>
    <xf numFmtId="0" fontId="15" fillId="0" borderId="0" xfId="0" applyFont="1" applyFill="1" applyBorder="1" applyProtection="1"/>
    <xf numFmtId="44" fontId="2" fillId="0" borderId="3" xfId="20" applyFont="1" applyBorder="1" applyProtection="1"/>
    <xf numFmtId="44" fontId="2" fillId="0" borderId="1" xfId="20" applyFont="1" applyBorder="1" applyProtection="1"/>
    <xf numFmtId="0" fontId="0" fillId="0" borderId="3" xfId="0" applyFont="1" applyBorder="1" applyProtection="1"/>
    <xf numFmtId="44" fontId="1" fillId="0" borderId="3" xfId="20" applyFont="1" applyBorder="1" applyAlignment="1" applyProtection="1">
      <alignment horizontal="right"/>
    </xf>
    <xf numFmtId="44" fontId="2" fillId="2" borderId="1" xfId="20" applyFont="1" applyFill="1" applyBorder="1" applyProtection="1"/>
    <xf numFmtId="43" fontId="1" fillId="2" borderId="3" xfId="1" applyFont="1" applyFill="1" applyBorder="1" applyProtection="1">
      <protection locked="0"/>
    </xf>
    <xf numFmtId="43" fontId="1" fillId="0" borderId="3" xfId="1" applyFont="1" applyBorder="1" applyProtection="1"/>
    <xf numFmtId="43" fontId="1" fillId="6" borderId="3" xfId="1" applyFont="1" applyFill="1" applyBorder="1" applyProtection="1"/>
    <xf numFmtId="0" fontId="0" fillId="0" borderId="0" xfId="0" applyFont="1" applyFill="1" applyBorder="1" applyAlignment="1" applyProtection="1">
      <alignment horizontal="right"/>
    </xf>
    <xf numFmtId="0" fontId="2" fillId="0" borderId="0" xfId="0" applyFont="1" applyFill="1" applyAlignment="1" applyProtection="1">
      <alignment horizontal="center"/>
    </xf>
    <xf numFmtId="14" fontId="11" fillId="5" borderId="9" xfId="21" applyNumberFormat="1" applyFont="1" applyFill="1" applyBorder="1" applyAlignment="1" applyProtection="1">
      <alignment horizontal="left" vertical="top"/>
      <protection locked="0"/>
    </xf>
    <xf numFmtId="14" fontId="8" fillId="0" borderId="8" xfId="13" applyNumberFormat="1" applyFont="1" applyFill="1" applyBorder="1" applyProtection="1"/>
    <xf numFmtId="0" fontId="11" fillId="4" borderId="3" xfId="22" applyFont="1" applyFill="1" applyBorder="1" applyAlignment="1" applyProtection="1">
      <alignment horizontal="left"/>
    </xf>
    <xf numFmtId="0" fontId="12" fillId="4" borderId="3" xfId="22" applyFont="1" applyFill="1" applyBorder="1" applyAlignment="1" applyProtection="1">
      <alignment horizontal="left"/>
    </xf>
    <xf numFmtId="0" fontId="18" fillId="0" borderId="0" xfId="0" applyFont="1" applyProtection="1"/>
    <xf numFmtId="0" fontId="0" fillId="0" borderId="0" xfId="0" applyFont="1" applyProtection="1"/>
    <xf numFmtId="0" fontId="18" fillId="0" borderId="0" xfId="0" applyFont="1" applyFill="1" applyProtection="1"/>
    <xf numFmtId="44" fontId="0" fillId="0" borderId="3" xfId="20" applyFont="1" applyBorder="1" applyAlignment="1" applyProtection="1">
      <alignment horizontal="right"/>
    </xf>
    <xf numFmtId="0" fontId="22" fillId="0" borderId="8" xfId="0" applyFont="1" applyBorder="1" applyProtection="1"/>
    <xf numFmtId="44" fontId="0" fillId="0" borderId="3" xfId="20" applyFont="1" applyBorder="1" applyAlignment="1" applyProtection="1">
      <alignment horizontal="right"/>
    </xf>
    <xf numFmtId="44" fontId="2" fillId="0" borderId="3" xfId="20" applyFont="1" applyBorder="1" applyAlignment="1" applyProtection="1">
      <alignment horizontal="right"/>
    </xf>
    <xf numFmtId="0" fontId="11" fillId="5" borderId="12" xfId="21" applyFont="1" applyFill="1" applyBorder="1" applyAlignment="1" applyProtection="1">
      <alignment horizontal="left" vertical="top"/>
      <protection locked="0"/>
    </xf>
    <xf numFmtId="0" fontId="11" fillId="5" borderId="8" xfId="21" applyFont="1" applyFill="1" applyBorder="1" applyAlignment="1" applyProtection="1">
      <alignment horizontal="left" vertical="top"/>
      <protection locked="0"/>
    </xf>
    <xf numFmtId="0" fontId="12" fillId="5" borderId="13" xfId="21" applyFont="1" applyFill="1" applyBorder="1" applyAlignment="1" applyProtection="1">
      <alignment horizontal="left" vertical="top"/>
      <protection locked="0"/>
    </xf>
    <xf numFmtId="0" fontId="12" fillId="5" borderId="4" xfId="21" applyFont="1" applyFill="1" applyBorder="1" applyAlignment="1" applyProtection="1">
      <alignment horizontal="left" vertical="top"/>
      <protection locked="0"/>
    </xf>
    <xf numFmtId="0" fontId="12" fillId="5" borderId="14" xfId="21" applyFont="1" applyFill="1" applyBorder="1" applyAlignment="1" applyProtection="1">
      <alignment horizontal="left" vertical="top"/>
      <protection locked="0"/>
    </xf>
    <xf numFmtId="0" fontId="12" fillId="5" borderId="10" xfId="21" applyFont="1" applyFill="1" applyBorder="1" applyAlignment="1" applyProtection="1">
      <alignment horizontal="left" vertical="top"/>
      <protection locked="0"/>
    </xf>
    <xf numFmtId="0" fontId="12" fillId="5" borderId="0" xfId="21" applyFont="1" applyFill="1" applyBorder="1" applyAlignment="1" applyProtection="1">
      <alignment horizontal="left" vertical="top"/>
      <protection locked="0"/>
    </xf>
    <xf numFmtId="0" fontId="12" fillId="5" borderId="11" xfId="21" applyFont="1" applyFill="1" applyBorder="1" applyAlignment="1" applyProtection="1">
      <alignment horizontal="left" vertical="top"/>
      <protection locked="0"/>
    </xf>
    <xf numFmtId="0" fontId="12" fillId="5" borderId="12" xfId="21" applyFont="1" applyFill="1" applyBorder="1" applyAlignment="1" applyProtection="1">
      <alignment horizontal="left" vertical="top"/>
      <protection locked="0"/>
    </xf>
    <xf numFmtId="0" fontId="12" fillId="5" borderId="8" xfId="21" applyFont="1" applyFill="1" applyBorder="1" applyAlignment="1" applyProtection="1">
      <alignment horizontal="left" vertical="top"/>
      <protection locked="0"/>
    </xf>
    <xf numFmtId="0" fontId="12" fillId="5" borderId="9" xfId="21" applyFont="1" applyFill="1" applyBorder="1" applyAlignment="1" applyProtection="1">
      <alignment horizontal="left" vertical="top"/>
      <protection locked="0"/>
    </xf>
    <xf numFmtId="0" fontId="11" fillId="5" borderId="6" xfId="21" applyNumberFormat="1" applyFont="1" applyFill="1" applyBorder="1" applyAlignment="1" applyProtection="1">
      <alignment horizontal="center" wrapText="1"/>
      <protection locked="0"/>
    </xf>
    <xf numFmtId="0" fontId="11" fillId="5" borderId="7" xfId="21" applyNumberFormat="1" applyFont="1" applyFill="1" applyBorder="1" applyAlignment="1" applyProtection="1">
      <alignment horizontal="center" wrapText="1"/>
      <protection locked="0"/>
    </xf>
    <xf numFmtId="0" fontId="13" fillId="0" borderId="0" xfId="21" applyFont="1" applyAlignment="1" applyProtection="1">
      <alignment horizontal="center"/>
    </xf>
    <xf numFmtId="0" fontId="11" fillId="5" borderId="3" xfId="21" applyFont="1" applyFill="1" applyBorder="1" applyAlignment="1" applyProtection="1">
      <alignment horizontal="center" wrapText="1"/>
      <protection locked="0"/>
    </xf>
    <xf numFmtId="0" fontId="11" fillId="5" borderId="3" xfId="21" applyFont="1" applyFill="1" applyBorder="1" applyAlignment="1" applyProtection="1">
      <alignment horizontal="center"/>
      <protection locked="0"/>
    </xf>
    <xf numFmtId="17" fontId="11" fillId="5" borderId="3" xfId="21" applyNumberFormat="1" applyFont="1" applyFill="1" applyBorder="1" applyAlignment="1" applyProtection="1">
      <alignment horizontal="center" wrapText="1"/>
      <protection locked="0"/>
    </xf>
    <xf numFmtId="0" fontId="11" fillId="5" borderId="3" xfId="22" applyFont="1" applyFill="1" applyBorder="1" applyAlignment="1" applyProtection="1">
      <alignment horizontal="center" wrapText="1"/>
      <protection locked="0"/>
    </xf>
    <xf numFmtId="0" fontId="11" fillId="5" borderId="6" xfId="22" applyNumberFormat="1" applyFont="1" applyFill="1" applyBorder="1" applyAlignment="1" applyProtection="1">
      <alignment horizontal="center" wrapText="1"/>
      <protection locked="0"/>
    </xf>
    <xf numFmtId="0" fontId="11" fillId="5" borderId="7" xfId="22" applyNumberFormat="1" applyFont="1" applyFill="1" applyBorder="1" applyAlignment="1" applyProtection="1">
      <alignment horizontal="center" wrapText="1"/>
      <protection locked="0"/>
    </xf>
    <xf numFmtId="0" fontId="11" fillId="0" borderId="6" xfId="22" applyNumberFormat="1" applyFont="1" applyFill="1" applyBorder="1" applyAlignment="1" applyProtection="1">
      <alignment horizontal="center" wrapText="1"/>
    </xf>
    <xf numFmtId="0" fontId="11" fillId="0" borderId="7" xfId="22" applyNumberFormat="1" applyFont="1" applyFill="1" applyBorder="1" applyAlignment="1" applyProtection="1">
      <alignment horizontal="center" wrapText="1"/>
    </xf>
    <xf numFmtId="0" fontId="8" fillId="0" borderId="12" xfId="13" applyFont="1" applyFill="1" applyBorder="1" applyAlignment="1" applyProtection="1">
      <alignment horizontal="left"/>
    </xf>
    <xf numFmtId="0" fontId="8" fillId="0" borderId="8" xfId="13" applyFont="1" applyFill="1" applyBorder="1" applyAlignment="1" applyProtection="1">
      <alignment horizontal="left"/>
    </xf>
    <xf numFmtId="0" fontId="2" fillId="0" borderId="6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17" fontId="2" fillId="0" borderId="5" xfId="0" applyNumberFormat="1" applyFont="1" applyBorder="1" applyAlignment="1" applyProtection="1">
      <alignment horizontal="center"/>
    </xf>
    <xf numFmtId="0" fontId="2" fillId="0" borderId="0" xfId="0" applyFont="1" applyFill="1" applyAlignment="1" applyProtection="1">
      <alignment horizontal="center"/>
    </xf>
  </cellXfs>
  <cellStyles count="25">
    <cellStyle name="Comma" xfId="1" builtinId="3"/>
    <cellStyle name="Comma 2" xfId="6"/>
    <cellStyle name="Comma 2 2" xfId="7"/>
    <cellStyle name="Comma 3" xfId="8"/>
    <cellStyle name="Comma 4" xfId="9"/>
    <cellStyle name="Comma 5" xfId="3"/>
    <cellStyle name="Currency" xfId="20" builtinId="4"/>
    <cellStyle name="Currency 2" xfId="10"/>
    <cellStyle name="Currency 2 2" xfId="11"/>
    <cellStyle name="Currency 3" xfId="12"/>
    <cellStyle name="Currency 4" xfId="4"/>
    <cellStyle name="Hyperlink" xfId="24" builtinId="8"/>
    <cellStyle name="Normal" xfId="0" builtinId="0"/>
    <cellStyle name="Normal 2" xfId="5"/>
    <cellStyle name="Normal 2 2" xfId="13"/>
    <cellStyle name="Normal 3" xfId="14"/>
    <cellStyle name="Normal 3 2" xfId="15"/>
    <cellStyle name="Normal 4" xfId="16"/>
    <cellStyle name="Normal 5" xfId="17"/>
    <cellStyle name="Normal 6" xfId="2"/>
    <cellStyle name="Normal 7" xfId="21"/>
    <cellStyle name="Normal 7 2" xfId="22"/>
    <cellStyle name="Percent" xfId="23" builtinId="5"/>
    <cellStyle name="Percent 2" xfId="18"/>
    <cellStyle name="Percent 3" xfId="19"/>
  </cellStyles>
  <dxfs count="2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00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1"/>
  </sheetPr>
  <dimension ref="A1:O56"/>
  <sheetViews>
    <sheetView showGridLines="0" showZeros="0" tabSelected="1" zoomScaleNormal="100" workbookViewId="0">
      <selection sqref="A1:F1"/>
    </sheetView>
  </sheetViews>
  <sheetFormatPr defaultRowHeight="15" x14ac:dyDescent="0.25"/>
  <cols>
    <col min="1" max="1" width="3.5703125" style="116" bestFit="1" customWidth="1"/>
    <col min="2" max="2" width="36.7109375" style="116" bestFit="1" customWidth="1"/>
    <col min="3" max="6" width="25.7109375" style="116" customWidth="1"/>
    <col min="7" max="7" width="16.85546875" style="116" customWidth="1"/>
    <col min="8" max="16384" width="9.140625" style="116"/>
  </cols>
  <sheetData>
    <row r="1" spans="1:11" x14ac:dyDescent="0.25">
      <c r="A1" s="196" t="s">
        <v>108</v>
      </c>
      <c r="B1" s="196"/>
      <c r="C1" s="196"/>
      <c r="D1" s="196"/>
      <c r="E1" s="196"/>
      <c r="F1" s="196"/>
      <c r="G1" s="22" t="s">
        <v>243</v>
      </c>
    </row>
    <row r="2" spans="1:11" x14ac:dyDescent="0.25">
      <c r="G2" s="22" t="s">
        <v>242</v>
      </c>
    </row>
    <row r="3" spans="1:11" x14ac:dyDescent="0.25">
      <c r="A3" s="19" t="s">
        <v>107</v>
      </c>
      <c r="B3" s="20" t="s">
        <v>1</v>
      </c>
      <c r="C3" s="197"/>
      <c r="D3" s="197"/>
      <c r="E3" s="21"/>
      <c r="F3" s="21"/>
      <c r="G3" s="51"/>
      <c r="H3" s="25"/>
      <c r="I3" s="25"/>
      <c r="J3" s="25"/>
    </row>
    <row r="4" spans="1:11" x14ac:dyDescent="0.25">
      <c r="A4" s="19" t="s">
        <v>109</v>
      </c>
      <c r="B4" s="20" t="s">
        <v>2</v>
      </c>
      <c r="C4" s="198"/>
      <c r="D4" s="198"/>
      <c r="E4" s="25"/>
      <c r="F4" s="25"/>
      <c r="H4" s="25"/>
      <c r="I4" s="25"/>
      <c r="J4" s="25"/>
    </row>
    <row r="5" spans="1:11" x14ac:dyDescent="0.25">
      <c r="A5" s="19" t="s">
        <v>110</v>
      </c>
      <c r="B5" s="20" t="s">
        <v>3</v>
      </c>
      <c r="C5" s="199"/>
      <c r="D5" s="197"/>
      <c r="E5" s="25"/>
      <c r="F5" s="25"/>
      <c r="G5" s="25"/>
      <c r="H5" s="25"/>
      <c r="I5" s="25"/>
      <c r="J5" s="25"/>
      <c r="K5" s="25"/>
    </row>
    <row r="6" spans="1:11" x14ac:dyDescent="0.25">
      <c r="A6" s="19" t="s">
        <v>111</v>
      </c>
      <c r="B6" s="20" t="s">
        <v>130</v>
      </c>
      <c r="C6" s="194"/>
      <c r="D6" s="195"/>
      <c r="E6" s="25"/>
      <c r="F6" s="25"/>
      <c r="G6" s="25"/>
      <c r="H6" s="25"/>
      <c r="I6" s="25"/>
      <c r="J6" s="25"/>
      <c r="K6" s="25"/>
    </row>
    <row r="7" spans="1:11" x14ac:dyDescent="0.25">
      <c r="A7" s="174" t="s">
        <v>0</v>
      </c>
      <c r="B7" s="175" t="s">
        <v>238</v>
      </c>
      <c r="C7" s="201"/>
      <c r="D7" s="202"/>
      <c r="E7" s="25"/>
      <c r="F7" s="25"/>
      <c r="G7" s="25"/>
      <c r="H7" s="25"/>
      <c r="I7" s="25"/>
      <c r="J7" s="25"/>
      <c r="K7" s="25"/>
    </row>
    <row r="8" spans="1:11" x14ac:dyDescent="0.25">
      <c r="A8" s="174" t="s">
        <v>112</v>
      </c>
      <c r="B8" s="175" t="s">
        <v>239</v>
      </c>
      <c r="C8" s="203">
        <f>IF(C6="",0,C6-C7+1)</f>
        <v>0</v>
      </c>
      <c r="D8" s="204"/>
      <c r="E8" s="25"/>
      <c r="F8" s="25"/>
      <c r="G8" s="25"/>
      <c r="H8" s="25"/>
      <c r="I8" s="25"/>
      <c r="J8" s="25"/>
      <c r="K8" s="25"/>
    </row>
    <row r="9" spans="1:11" x14ac:dyDescent="0.25">
      <c r="A9" s="174" t="s">
        <v>118</v>
      </c>
      <c r="B9" s="175" t="s">
        <v>4</v>
      </c>
      <c r="C9" s="200"/>
      <c r="D9" s="200"/>
      <c r="E9" s="25"/>
      <c r="F9" s="25"/>
      <c r="G9" s="117"/>
      <c r="H9" s="25"/>
      <c r="I9" s="25"/>
      <c r="J9" s="25"/>
      <c r="K9" s="25"/>
    </row>
    <row r="10" spans="1:11" x14ac:dyDescent="0.25">
      <c r="A10" s="174" t="s">
        <v>240</v>
      </c>
      <c r="B10" s="175" t="s">
        <v>106</v>
      </c>
      <c r="C10" s="200"/>
      <c r="D10" s="200"/>
      <c r="E10" s="25"/>
      <c r="F10" s="25"/>
      <c r="G10" s="25"/>
      <c r="H10" s="25"/>
      <c r="I10" s="25"/>
      <c r="J10" s="25"/>
      <c r="K10" s="25"/>
    </row>
    <row r="11" spans="1:11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</row>
    <row r="12" spans="1:11" ht="37.5" customHeight="1" x14ac:dyDescent="0.25">
      <c r="A12" s="25"/>
      <c r="B12" s="23"/>
      <c r="C12" s="24" t="s">
        <v>150</v>
      </c>
      <c r="D12" s="24" t="s">
        <v>151</v>
      </c>
      <c r="E12" s="24" t="s">
        <v>152</v>
      </c>
      <c r="F12" s="24" t="s">
        <v>158</v>
      </c>
      <c r="G12" s="25"/>
      <c r="H12" s="25"/>
      <c r="I12" s="25"/>
      <c r="J12" s="25"/>
      <c r="K12" s="25"/>
    </row>
    <row r="13" spans="1:11" ht="22.5" customHeight="1" x14ac:dyDescent="0.25">
      <c r="A13" s="25"/>
      <c r="B13" s="115" t="s">
        <v>232</v>
      </c>
      <c r="C13" s="26">
        <f>'AMH Non-TANF Inv.'!F81</f>
        <v>0</v>
      </c>
      <c r="D13" s="26">
        <f>'AMH Non-TANF Inv.'!I81</f>
        <v>0</v>
      </c>
      <c r="E13" s="50">
        <f>'AMH Non-TANF Inv.'!L81</f>
        <v>0</v>
      </c>
      <c r="F13" s="26">
        <f>C13-D13-E13</f>
        <v>0</v>
      </c>
      <c r="G13" s="25"/>
      <c r="H13" s="25"/>
      <c r="I13" s="25"/>
      <c r="J13" s="25"/>
      <c r="K13" s="25"/>
    </row>
    <row r="14" spans="1:11" ht="22.5" customHeight="1" x14ac:dyDescent="0.25">
      <c r="A14" s="25"/>
      <c r="B14" s="115" t="s">
        <v>113</v>
      </c>
      <c r="C14" s="26">
        <f>'AMH TANF Inv.'!F81</f>
        <v>0</v>
      </c>
      <c r="D14" s="26">
        <f>'AMH TANF Inv.'!I81</f>
        <v>0</v>
      </c>
      <c r="E14" s="50">
        <f>'AMH TANF Inv.'!L81</f>
        <v>0</v>
      </c>
      <c r="F14" s="26">
        <f>C14-D14-E14</f>
        <v>0</v>
      </c>
      <c r="G14" s="25"/>
      <c r="H14" s="25"/>
      <c r="I14" s="25"/>
      <c r="J14" s="25"/>
      <c r="K14" s="25"/>
    </row>
    <row r="15" spans="1:11" ht="22.5" customHeight="1" x14ac:dyDescent="0.25">
      <c r="A15" s="25"/>
      <c r="B15" s="115" t="s">
        <v>154</v>
      </c>
      <c r="C15" s="26">
        <f>'AMH Special Funding Inv.'!F107</f>
        <v>0</v>
      </c>
      <c r="D15" s="26">
        <f>'AMH Special Funding Inv.'!I107</f>
        <v>0</v>
      </c>
      <c r="E15" s="50">
        <f>'AMH Special Funding Inv.'!L107</f>
        <v>0</v>
      </c>
      <c r="F15" s="26">
        <f>C15-D15-E15</f>
        <v>0</v>
      </c>
      <c r="G15" s="25"/>
      <c r="H15" s="25"/>
      <c r="I15" s="25"/>
      <c r="J15" s="25"/>
      <c r="K15" s="25"/>
    </row>
    <row r="16" spans="1:11" ht="22.5" customHeight="1" x14ac:dyDescent="0.25">
      <c r="A16" s="25"/>
      <c r="B16" s="115" t="s">
        <v>233</v>
      </c>
      <c r="C16" s="26">
        <f>'CMH Non-TANF Inv.'!F79</f>
        <v>0</v>
      </c>
      <c r="D16" s="26">
        <f>'CMH Non-TANF Inv.'!I79</f>
        <v>0</v>
      </c>
      <c r="E16" s="50">
        <f>'CMH Non-TANF Inv.'!L79</f>
        <v>0</v>
      </c>
      <c r="F16" s="26">
        <f t="shared" ref="F16:F24" si="0">C16-D16-E16</f>
        <v>0</v>
      </c>
      <c r="G16" s="25"/>
      <c r="H16" s="25"/>
      <c r="I16" s="25"/>
      <c r="J16" s="25"/>
      <c r="K16" s="25"/>
    </row>
    <row r="17" spans="1:15" ht="22.5" customHeight="1" x14ac:dyDescent="0.25">
      <c r="A17" s="25"/>
      <c r="B17" s="115" t="s">
        <v>155</v>
      </c>
      <c r="C17" s="26">
        <f>'CMH Special Funding Inv.'!F21</f>
        <v>0</v>
      </c>
      <c r="D17" s="26">
        <f>'CMH Special Funding Inv.'!I21</f>
        <v>0</v>
      </c>
      <c r="E17" s="50">
        <f>'CMH Special Funding Inv.'!L21</f>
        <v>0</v>
      </c>
      <c r="F17" s="26">
        <f t="shared" si="0"/>
        <v>0</v>
      </c>
      <c r="G17" s="25"/>
      <c r="H17" s="25"/>
      <c r="I17" s="25"/>
      <c r="J17" s="25"/>
      <c r="K17" s="25"/>
    </row>
    <row r="18" spans="1:15" ht="22.5" customHeight="1" x14ac:dyDescent="0.25">
      <c r="A18" s="25"/>
      <c r="B18" s="115" t="s">
        <v>156</v>
      </c>
      <c r="C18" s="26">
        <f>'CMH BNET Inv.'!F14</f>
        <v>0</v>
      </c>
      <c r="D18" s="26">
        <f>'CMH BNET Inv.'!I14</f>
        <v>0</v>
      </c>
      <c r="E18" s="50">
        <f>'CMH BNET Inv.'!L14</f>
        <v>0</v>
      </c>
      <c r="F18" s="26">
        <f t="shared" si="0"/>
        <v>0</v>
      </c>
      <c r="G18" s="25"/>
      <c r="H18" s="25"/>
      <c r="I18" s="25"/>
      <c r="J18" s="25"/>
      <c r="K18" s="25"/>
    </row>
    <row r="19" spans="1:15" ht="22.5" customHeight="1" x14ac:dyDescent="0.25">
      <c r="A19" s="25"/>
      <c r="B19" s="115" t="s">
        <v>234</v>
      </c>
      <c r="C19" s="26">
        <f>'ASA Non-TANF Inv.'!F77</f>
        <v>0</v>
      </c>
      <c r="D19" s="26">
        <f>'ASA Non-TANF Inv.'!I77</f>
        <v>0</v>
      </c>
      <c r="E19" s="50">
        <f>'ASA Non-TANF Inv.'!L77</f>
        <v>0</v>
      </c>
      <c r="F19" s="26">
        <f t="shared" si="0"/>
        <v>0</v>
      </c>
      <c r="G19" s="25"/>
      <c r="H19" s="25"/>
      <c r="I19" s="25"/>
      <c r="J19" s="25"/>
      <c r="K19" s="25"/>
    </row>
    <row r="20" spans="1:15" ht="22.5" customHeight="1" x14ac:dyDescent="0.25">
      <c r="A20" s="25"/>
      <c r="B20" s="115" t="s">
        <v>114</v>
      </c>
      <c r="C20" s="26">
        <f>'ASA TANF Inv.'!F77</f>
        <v>0</v>
      </c>
      <c r="D20" s="26">
        <f>'ASA TANF Inv.'!I77</f>
        <v>0</v>
      </c>
      <c r="E20" s="50">
        <f>'ASA TANF Inv.'!L77</f>
        <v>0</v>
      </c>
      <c r="F20" s="26">
        <f t="shared" si="0"/>
        <v>0</v>
      </c>
      <c r="G20" s="25"/>
      <c r="H20" s="25"/>
      <c r="I20" s="25"/>
      <c r="J20" s="25"/>
      <c r="K20" s="25"/>
    </row>
    <row r="21" spans="1:15" ht="22.5" customHeight="1" x14ac:dyDescent="0.25">
      <c r="A21" s="25"/>
      <c r="B21" s="115" t="s">
        <v>157</v>
      </c>
      <c r="C21" s="26">
        <f>'ASA Special Funding Inv.'!F89</f>
        <v>0</v>
      </c>
      <c r="D21" s="26">
        <f>'ASA Special Funding Inv.'!I89</f>
        <v>0</v>
      </c>
      <c r="E21" s="50">
        <f>'ASA Special Funding Inv.'!L89</f>
        <v>0</v>
      </c>
      <c r="F21" s="26">
        <f t="shared" si="0"/>
        <v>0</v>
      </c>
      <c r="G21" s="25"/>
      <c r="H21" s="25"/>
      <c r="I21" s="25"/>
      <c r="J21" s="25"/>
      <c r="K21" s="25"/>
    </row>
    <row r="22" spans="1:15" ht="22.5" customHeight="1" x14ac:dyDescent="0.25">
      <c r="A22" s="25"/>
      <c r="B22" s="115" t="s">
        <v>235</v>
      </c>
      <c r="C22" s="26">
        <f>'CSA Non-TANF Inv.'!F76</f>
        <v>0</v>
      </c>
      <c r="D22" s="26">
        <f>'CSA Non-TANF Inv.'!I76</f>
        <v>0</v>
      </c>
      <c r="E22" s="50">
        <f>'CSA Non-TANF Inv.'!L76</f>
        <v>0</v>
      </c>
      <c r="F22" s="26">
        <f t="shared" si="0"/>
        <v>0</v>
      </c>
      <c r="G22" s="25"/>
      <c r="H22" s="25"/>
      <c r="I22" s="25"/>
      <c r="J22" s="25"/>
      <c r="K22" s="25"/>
    </row>
    <row r="23" spans="1:15" ht="22.5" customHeight="1" x14ac:dyDescent="0.25">
      <c r="A23" s="25"/>
      <c r="B23" s="115" t="s">
        <v>115</v>
      </c>
      <c r="C23" s="26">
        <f>'CSA TANF Inv.'!F76</f>
        <v>0</v>
      </c>
      <c r="D23" s="26">
        <f>'CSA TANF Inv.'!I76</f>
        <v>0</v>
      </c>
      <c r="E23" s="50">
        <f>'CSA TANF Inv.'!L76</f>
        <v>0</v>
      </c>
      <c r="F23" s="26">
        <f t="shared" si="0"/>
        <v>0</v>
      </c>
      <c r="G23" s="25"/>
      <c r="H23" s="25"/>
      <c r="I23" s="25"/>
      <c r="J23" s="25"/>
      <c r="K23" s="25"/>
    </row>
    <row r="24" spans="1:15" ht="22.5" customHeight="1" x14ac:dyDescent="0.25">
      <c r="A24" s="25"/>
      <c r="B24" s="115" t="s">
        <v>236</v>
      </c>
      <c r="C24" s="26">
        <f>'CSA Special Funding Inv.'!F20</f>
        <v>0</v>
      </c>
      <c r="D24" s="26">
        <f>'CSA Special Funding Inv.'!I20</f>
        <v>0</v>
      </c>
      <c r="E24" s="50">
        <f>'CSA Special Funding Inv.'!L20</f>
        <v>0</v>
      </c>
      <c r="F24" s="26">
        <f t="shared" si="0"/>
        <v>0</v>
      </c>
      <c r="G24" s="25"/>
      <c r="H24" s="25"/>
      <c r="I24" s="25"/>
      <c r="J24" s="25"/>
      <c r="K24" s="25"/>
    </row>
    <row r="25" spans="1:15" ht="22.5" customHeight="1" x14ac:dyDescent="0.25">
      <c r="B25" s="27" t="s">
        <v>116</v>
      </c>
      <c r="C25" s="49">
        <f>SUM(C13:C24)</f>
        <v>0</v>
      </c>
      <c r="D25" s="49">
        <f>SUM(D13:D24)</f>
        <v>0</v>
      </c>
      <c r="E25" s="49">
        <f>SUM(E13:E24)</f>
        <v>0</v>
      </c>
      <c r="F25" s="49">
        <f>SUM(F13:F24)</f>
        <v>0</v>
      </c>
      <c r="G25" s="25"/>
      <c r="H25" s="118"/>
      <c r="I25" s="118"/>
      <c r="J25" s="118"/>
      <c r="K25" s="118"/>
      <c r="L25" s="119"/>
      <c r="M25" s="119"/>
      <c r="N25" s="119"/>
      <c r="O25" s="119"/>
    </row>
    <row r="26" spans="1:15" x14ac:dyDescent="0.25">
      <c r="H26" s="119"/>
      <c r="I26" s="119"/>
      <c r="J26" s="119"/>
      <c r="K26" s="119"/>
      <c r="L26" s="119"/>
      <c r="M26" s="119"/>
      <c r="N26" s="119"/>
      <c r="O26" s="119"/>
    </row>
    <row r="27" spans="1:15" ht="15.75" x14ac:dyDescent="0.25">
      <c r="B27" s="95" t="s">
        <v>227</v>
      </c>
      <c r="C27" s="96"/>
      <c r="D27" s="96"/>
      <c r="E27" s="96"/>
      <c r="F27" s="96"/>
      <c r="G27" s="101"/>
      <c r="H27" s="92"/>
      <c r="I27" s="92"/>
      <c r="J27" s="92"/>
      <c r="K27" s="86"/>
      <c r="L27" s="110"/>
      <c r="M27" s="110"/>
      <c r="N27" s="119"/>
      <c r="O27" s="119"/>
    </row>
    <row r="28" spans="1:15" ht="15.75" x14ac:dyDescent="0.25">
      <c r="B28" s="97" t="s">
        <v>228</v>
      </c>
      <c r="C28" s="92"/>
      <c r="D28" s="92"/>
      <c r="E28" s="92"/>
      <c r="F28" s="92"/>
      <c r="G28" s="102"/>
      <c r="H28" s="92"/>
      <c r="I28" s="92"/>
      <c r="J28" s="92"/>
      <c r="K28" s="86"/>
      <c r="L28" s="110"/>
      <c r="M28" s="110"/>
      <c r="N28" s="119"/>
      <c r="O28" s="119"/>
    </row>
    <row r="29" spans="1:15" ht="15.75" x14ac:dyDescent="0.25">
      <c r="B29" s="97" t="s">
        <v>224</v>
      </c>
      <c r="C29" s="93"/>
      <c r="D29" s="93"/>
      <c r="E29" s="93"/>
      <c r="F29" s="93"/>
      <c r="G29" s="103"/>
      <c r="H29" s="93"/>
      <c r="I29" s="93"/>
      <c r="J29" s="93"/>
      <c r="K29" s="86"/>
      <c r="L29" s="110"/>
      <c r="M29" s="110"/>
      <c r="N29" s="119"/>
      <c r="O29" s="119"/>
    </row>
    <row r="30" spans="1:15" ht="15.75" x14ac:dyDescent="0.25">
      <c r="B30" s="97"/>
      <c r="C30" s="93"/>
      <c r="D30" s="93"/>
      <c r="E30" s="93"/>
      <c r="F30" s="93"/>
      <c r="G30" s="103"/>
      <c r="H30" s="93"/>
      <c r="I30" s="93"/>
      <c r="J30" s="93"/>
      <c r="K30" s="86"/>
      <c r="L30" s="110"/>
      <c r="M30" s="110"/>
      <c r="N30" s="119"/>
      <c r="O30" s="119"/>
    </row>
    <row r="31" spans="1:15" ht="15.75" x14ac:dyDescent="0.25">
      <c r="B31" s="183"/>
      <c r="C31" s="184"/>
      <c r="D31" s="92"/>
      <c r="E31" s="114"/>
      <c r="F31" s="93"/>
      <c r="G31" s="172"/>
      <c r="H31" s="119"/>
      <c r="I31" s="92"/>
      <c r="J31" s="92"/>
      <c r="K31" s="86"/>
      <c r="L31" s="110"/>
      <c r="M31" s="110"/>
      <c r="N31" s="119"/>
      <c r="O31" s="119"/>
    </row>
    <row r="32" spans="1:15" ht="15.75" x14ac:dyDescent="0.25">
      <c r="B32" s="104" t="s">
        <v>230</v>
      </c>
      <c r="C32" s="98"/>
      <c r="D32" s="99"/>
      <c r="E32" s="98" t="s">
        <v>225</v>
      </c>
      <c r="F32" s="98"/>
      <c r="G32" s="105" t="s">
        <v>226</v>
      </c>
      <c r="H32" s="119"/>
      <c r="I32" s="92"/>
      <c r="J32" s="92"/>
      <c r="K32" s="86"/>
      <c r="L32" s="110"/>
      <c r="M32" s="110"/>
      <c r="N32" s="119"/>
      <c r="O32" s="119"/>
    </row>
    <row r="33" spans="2:15" ht="15.75" x14ac:dyDescent="0.25">
      <c r="B33" s="92"/>
      <c r="C33" s="93"/>
      <c r="D33" s="94"/>
      <c r="E33" s="93"/>
      <c r="F33" s="94"/>
      <c r="G33" s="92"/>
      <c r="H33" s="93"/>
      <c r="I33" s="92"/>
      <c r="J33" s="92"/>
      <c r="K33" s="86"/>
      <c r="L33" s="110"/>
      <c r="M33" s="110"/>
      <c r="N33" s="119"/>
      <c r="O33" s="119"/>
    </row>
    <row r="34" spans="2:15" x14ac:dyDescent="0.25">
      <c r="B34" s="28" t="s">
        <v>117</v>
      </c>
      <c r="C34" s="25"/>
      <c r="D34" s="25"/>
      <c r="E34" s="25"/>
      <c r="F34" s="25"/>
      <c r="G34" s="25"/>
      <c r="H34" s="25"/>
      <c r="I34" s="25"/>
      <c r="J34" s="25"/>
      <c r="K34" s="25"/>
    </row>
    <row r="35" spans="2:15" x14ac:dyDescent="0.25">
      <c r="B35" s="185"/>
      <c r="C35" s="186"/>
      <c r="D35" s="186"/>
      <c r="E35" s="186"/>
      <c r="F35" s="186"/>
      <c r="G35" s="187"/>
      <c r="H35" s="25"/>
      <c r="I35" s="25"/>
      <c r="J35" s="25"/>
      <c r="K35" s="25"/>
    </row>
    <row r="36" spans="2:15" x14ac:dyDescent="0.25">
      <c r="B36" s="188"/>
      <c r="C36" s="189"/>
      <c r="D36" s="189"/>
      <c r="E36" s="189"/>
      <c r="F36" s="189"/>
      <c r="G36" s="190"/>
      <c r="H36" s="25"/>
      <c r="I36" s="25"/>
      <c r="J36" s="25"/>
      <c r="K36" s="25"/>
    </row>
    <row r="37" spans="2:15" x14ac:dyDescent="0.25">
      <c r="B37" s="188"/>
      <c r="C37" s="189"/>
      <c r="D37" s="189"/>
      <c r="E37" s="189"/>
      <c r="F37" s="189"/>
      <c r="G37" s="190"/>
      <c r="H37" s="25"/>
      <c r="I37" s="25"/>
      <c r="J37" s="25"/>
      <c r="K37" s="25"/>
    </row>
    <row r="38" spans="2:15" x14ac:dyDescent="0.25">
      <c r="B38" s="188"/>
      <c r="C38" s="189"/>
      <c r="D38" s="189"/>
      <c r="E38" s="189"/>
      <c r="F38" s="189"/>
      <c r="G38" s="190"/>
      <c r="H38" s="25"/>
      <c r="I38" s="25"/>
      <c r="J38" s="25"/>
      <c r="K38" s="25"/>
    </row>
    <row r="39" spans="2:15" x14ac:dyDescent="0.25">
      <c r="B39" s="188"/>
      <c r="C39" s="189"/>
      <c r="D39" s="189"/>
      <c r="E39" s="189"/>
      <c r="F39" s="189"/>
      <c r="G39" s="190"/>
      <c r="H39" s="25"/>
      <c r="I39" s="25"/>
      <c r="J39" s="25"/>
      <c r="K39" s="25"/>
    </row>
    <row r="40" spans="2:15" x14ac:dyDescent="0.25">
      <c r="B40" s="188"/>
      <c r="C40" s="189"/>
      <c r="D40" s="189"/>
      <c r="E40" s="189"/>
      <c r="F40" s="189"/>
      <c r="G40" s="190"/>
      <c r="H40" s="25"/>
      <c r="I40" s="25"/>
      <c r="J40" s="25"/>
      <c r="K40" s="25"/>
    </row>
    <row r="41" spans="2:15" x14ac:dyDescent="0.25">
      <c r="B41" s="188"/>
      <c r="C41" s="189"/>
      <c r="D41" s="189"/>
      <c r="E41" s="189"/>
      <c r="F41" s="189"/>
      <c r="G41" s="190"/>
      <c r="H41" s="25"/>
      <c r="I41" s="25"/>
      <c r="J41" s="25"/>
      <c r="K41" s="25"/>
    </row>
    <row r="42" spans="2:15" x14ac:dyDescent="0.25">
      <c r="B42" s="188"/>
      <c r="C42" s="189"/>
      <c r="D42" s="189"/>
      <c r="E42" s="189"/>
      <c r="F42" s="189"/>
      <c r="G42" s="190"/>
      <c r="H42" s="25"/>
      <c r="I42" s="25"/>
      <c r="J42" s="25"/>
      <c r="K42" s="25"/>
    </row>
    <row r="43" spans="2:15" x14ac:dyDescent="0.25">
      <c r="B43" s="188"/>
      <c r="C43" s="189"/>
      <c r="D43" s="189"/>
      <c r="E43" s="189"/>
      <c r="F43" s="189"/>
      <c r="G43" s="190"/>
      <c r="H43" s="25"/>
      <c r="I43" s="25"/>
      <c r="J43" s="25"/>
      <c r="K43" s="25"/>
    </row>
    <row r="44" spans="2:15" x14ac:dyDescent="0.25">
      <c r="B44" s="188"/>
      <c r="C44" s="189"/>
      <c r="D44" s="189"/>
      <c r="E44" s="189"/>
      <c r="F44" s="189"/>
      <c r="G44" s="190"/>
      <c r="H44" s="25"/>
      <c r="I44" s="25"/>
      <c r="J44" s="25"/>
      <c r="K44" s="25"/>
    </row>
    <row r="45" spans="2:15" x14ac:dyDescent="0.25">
      <c r="B45" s="188"/>
      <c r="C45" s="189"/>
      <c r="D45" s="189"/>
      <c r="E45" s="189"/>
      <c r="F45" s="189"/>
      <c r="G45" s="190"/>
      <c r="H45" s="25"/>
      <c r="I45" s="25"/>
      <c r="J45" s="25"/>
      <c r="K45" s="25"/>
    </row>
    <row r="46" spans="2:15" x14ac:dyDescent="0.25">
      <c r="B46" s="188"/>
      <c r="C46" s="189"/>
      <c r="D46" s="189"/>
      <c r="E46" s="189"/>
      <c r="F46" s="189"/>
      <c r="G46" s="190"/>
      <c r="H46" s="25"/>
      <c r="I46" s="25"/>
      <c r="J46" s="25"/>
      <c r="K46" s="25"/>
    </row>
    <row r="47" spans="2:15" x14ac:dyDescent="0.25">
      <c r="B47" s="188"/>
      <c r="C47" s="189"/>
      <c r="D47" s="189"/>
      <c r="E47" s="189"/>
      <c r="F47" s="189"/>
      <c r="G47" s="190"/>
      <c r="H47" s="25"/>
      <c r="I47" s="25"/>
      <c r="J47" s="25"/>
      <c r="K47" s="25"/>
    </row>
    <row r="48" spans="2:15" x14ac:dyDescent="0.25">
      <c r="B48" s="188"/>
      <c r="C48" s="189"/>
      <c r="D48" s="189"/>
      <c r="E48" s="189"/>
      <c r="F48" s="189"/>
      <c r="G48" s="190"/>
    </row>
    <row r="49" spans="2:7" x14ac:dyDescent="0.25">
      <c r="B49" s="188"/>
      <c r="C49" s="189"/>
      <c r="D49" s="189"/>
      <c r="E49" s="189"/>
      <c r="F49" s="189"/>
      <c r="G49" s="190"/>
    </row>
    <row r="50" spans="2:7" x14ac:dyDescent="0.25">
      <c r="B50" s="188"/>
      <c r="C50" s="189"/>
      <c r="D50" s="189"/>
      <c r="E50" s="189"/>
      <c r="F50" s="189"/>
      <c r="G50" s="190"/>
    </row>
    <row r="51" spans="2:7" x14ac:dyDescent="0.25">
      <c r="B51" s="188"/>
      <c r="C51" s="189"/>
      <c r="D51" s="189"/>
      <c r="E51" s="189"/>
      <c r="F51" s="189"/>
      <c r="G51" s="190"/>
    </row>
    <row r="52" spans="2:7" x14ac:dyDescent="0.25">
      <c r="B52" s="188"/>
      <c r="C52" s="189"/>
      <c r="D52" s="189"/>
      <c r="E52" s="189"/>
      <c r="F52" s="189"/>
      <c r="G52" s="190"/>
    </row>
    <row r="53" spans="2:7" x14ac:dyDescent="0.25">
      <c r="B53" s="188"/>
      <c r="C53" s="189"/>
      <c r="D53" s="189"/>
      <c r="E53" s="189"/>
      <c r="F53" s="189"/>
      <c r="G53" s="190"/>
    </row>
    <row r="54" spans="2:7" x14ac:dyDescent="0.25">
      <c r="B54" s="188"/>
      <c r="C54" s="189"/>
      <c r="D54" s="189"/>
      <c r="E54" s="189"/>
      <c r="F54" s="189"/>
      <c r="G54" s="190"/>
    </row>
    <row r="55" spans="2:7" x14ac:dyDescent="0.25">
      <c r="B55" s="188"/>
      <c r="C55" s="189"/>
      <c r="D55" s="189"/>
      <c r="E55" s="189"/>
      <c r="F55" s="189"/>
      <c r="G55" s="190"/>
    </row>
    <row r="56" spans="2:7" x14ac:dyDescent="0.25">
      <c r="B56" s="191"/>
      <c r="C56" s="192"/>
      <c r="D56" s="192"/>
      <c r="E56" s="192"/>
      <c r="F56" s="192"/>
      <c r="G56" s="193"/>
    </row>
  </sheetData>
  <sheetProtection password="DE6E" sheet="1" objects="1" scenarios="1" formatColumns="0" formatRows="0"/>
  <mergeCells count="11">
    <mergeCell ref="B31:C31"/>
    <mergeCell ref="B35:G56"/>
    <mergeCell ref="C6:D6"/>
    <mergeCell ref="A1:F1"/>
    <mergeCell ref="C3:D3"/>
    <mergeCell ref="C4:D4"/>
    <mergeCell ref="C5:D5"/>
    <mergeCell ref="C10:D10"/>
    <mergeCell ref="C7:D7"/>
    <mergeCell ref="C9:D9"/>
    <mergeCell ref="C8:D8"/>
  </mergeCells>
  <hyperlinks>
    <hyperlink ref="B14" location="'AMH TANF Inv.'!G1" display="AMH TANF"/>
    <hyperlink ref="B15" location="'AMH Special Funding Inv.'!G1" display="AMH SPECIAL FUNDING"/>
    <hyperlink ref="B13" location="'AMH Non-TANF Inv.'!G1" display="AMH Non-TANF"/>
    <hyperlink ref="B16" location="'CMH Non-TANF Inv.'!G1" display="CMH Non-TANF"/>
    <hyperlink ref="B17" location="'CMH Special Funding Inv.'!G1" display="CMH SPECIAL FUNDING"/>
    <hyperlink ref="B18" location="'CMH BNET Inv.'!G1" display="CMH BNET"/>
    <hyperlink ref="B19" location="'ASA Non-TANF Inv.'!G1" display="ASA Non-TANF"/>
    <hyperlink ref="B20" location="'ASA TANF Inv.'!G1" display="ASA TANF"/>
    <hyperlink ref="B21" location="'ASA Special Funding Inv.'!G1" display="ASA SPECIAL FUNDING"/>
    <hyperlink ref="B22" location="'CSA Non-TANF Inv.'!G1" display="CSA Non-TANF"/>
    <hyperlink ref="B23" location="'CSA TANF Inv.'!G1" display="CSA TANF"/>
    <hyperlink ref="B24" location="'CSA Special Funding Inv.'!G1" display="CSA SPECIAL FUNDING"/>
  </hyperlinks>
  <pageMargins left="0.7" right="0.7" top="0.75" bottom="0.75" header="0.3" footer="0.3"/>
  <pageSetup scale="54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2D050"/>
  </sheetPr>
  <dimension ref="A1:P111"/>
  <sheetViews>
    <sheetView showGridLines="0" showZeros="0" zoomScaleNormal="100" workbookViewId="0">
      <pane ySplit="12" topLeftCell="A13" activePane="bottomLeft" state="frozen"/>
      <selection activeCell="G1" sqref="G1:J1"/>
      <selection pane="bottomLeft" activeCell="B37" sqref="B37"/>
    </sheetView>
  </sheetViews>
  <sheetFormatPr defaultRowHeight="15" outlineLevelCol="1" x14ac:dyDescent="0.25"/>
  <cols>
    <col min="1" max="1" width="8" style="122" customWidth="1"/>
    <col min="2" max="2" width="35.28515625" style="122" customWidth="1"/>
    <col min="3" max="3" width="18.28515625" style="127" bestFit="1" customWidth="1"/>
    <col min="4" max="4" width="11.42578125" style="127" customWidth="1"/>
    <col min="5" max="5" width="16.140625" style="122" bestFit="1" customWidth="1"/>
    <col min="6" max="6" width="12.140625" style="122" bestFit="1" customWidth="1"/>
    <col min="7" max="7" width="16.140625" style="122" customWidth="1"/>
    <col min="8" max="8" width="12" style="122" customWidth="1"/>
    <col min="9" max="9" width="13.5703125" style="122" customWidth="1"/>
    <col min="10" max="10" width="12.5703125" style="122" customWidth="1"/>
    <col min="11" max="11" width="20" style="122" customWidth="1" outlineLevel="1"/>
    <col min="12" max="12" width="17.85546875" style="122" customWidth="1" outlineLevel="1"/>
    <col min="13" max="13" width="14.28515625" style="122" customWidth="1"/>
    <col min="14" max="14" width="14.28515625" style="122" customWidth="1" outlineLevel="1"/>
    <col min="15" max="15" width="13.5703125" style="122" customWidth="1"/>
    <col min="16" max="16384" width="9.140625" style="122"/>
  </cols>
  <sheetData>
    <row r="1" spans="1:16" x14ac:dyDescent="0.25">
      <c r="A1" s="180" t="str">
        <f>Master!A3</f>
        <v xml:space="preserve">a. </v>
      </c>
      <c r="B1" s="180" t="str">
        <f>Master!B3</f>
        <v>Agency Name:</v>
      </c>
      <c r="C1" s="211">
        <f>Master!C3</f>
        <v>0</v>
      </c>
      <c r="D1" s="211"/>
      <c r="E1" s="211"/>
      <c r="F1" s="211"/>
      <c r="G1" s="210" t="s">
        <v>142</v>
      </c>
      <c r="H1" s="210"/>
      <c r="I1" s="210"/>
      <c r="J1" s="210"/>
      <c r="M1" s="123" t="s">
        <v>237</v>
      </c>
    </row>
    <row r="2" spans="1:16" x14ac:dyDescent="0.25">
      <c r="A2" s="180" t="str">
        <f>Master!A4</f>
        <v xml:space="preserve">b. </v>
      </c>
      <c r="B2" s="180" t="str">
        <f>Master!B4</f>
        <v>Contract No.:</v>
      </c>
      <c r="C2" s="208">
        <f>Master!C4</f>
        <v>0</v>
      </c>
      <c r="D2" s="208"/>
      <c r="E2" s="208"/>
      <c r="F2" s="208"/>
      <c r="G2" s="210" t="s">
        <v>71</v>
      </c>
      <c r="H2" s="210"/>
      <c r="I2" s="210"/>
      <c r="J2" s="210"/>
      <c r="M2" s="124" t="str">
        <f>Master!$G$1</f>
        <v>Rev.03/31/2014</v>
      </c>
    </row>
    <row r="3" spans="1:16" x14ac:dyDescent="0.25">
      <c r="A3" s="180" t="str">
        <f>Master!A5</f>
        <v xml:space="preserve">c. </v>
      </c>
      <c r="B3" s="180" t="str">
        <f>Master!B5</f>
        <v>Month/Year of :</v>
      </c>
      <c r="C3" s="212">
        <f>Master!C5</f>
        <v>0</v>
      </c>
      <c r="D3" s="212"/>
      <c r="E3" s="212"/>
      <c r="F3" s="212"/>
      <c r="I3" s="125"/>
      <c r="M3" s="124" t="str">
        <f>Master!$G$2</f>
        <v>Version: 3.2.1</v>
      </c>
    </row>
    <row r="4" spans="1:16" x14ac:dyDescent="0.25">
      <c r="A4" s="180" t="str">
        <f>Master!A6</f>
        <v xml:space="preserve">d.  </v>
      </c>
      <c r="B4" s="180" t="str">
        <f>Master!B6</f>
        <v># months in the contract:</v>
      </c>
      <c r="C4" s="208">
        <f>Master!C6</f>
        <v>0</v>
      </c>
      <c r="D4" s="208"/>
      <c r="E4" s="208"/>
      <c r="F4" s="208"/>
      <c r="I4" s="125"/>
    </row>
    <row r="5" spans="1:16" x14ac:dyDescent="0.25">
      <c r="A5" s="180" t="str">
        <f>Master!A7</f>
        <v>e.</v>
      </c>
      <c r="B5" s="180" t="str">
        <f>Master!B7</f>
        <v># months remaining (including month in c.):</v>
      </c>
      <c r="C5" s="208">
        <f>Master!C7</f>
        <v>0</v>
      </c>
      <c r="D5" s="208"/>
      <c r="E5" s="208"/>
      <c r="F5" s="208"/>
    </row>
    <row r="6" spans="1:16" s="177" customFormat="1" x14ac:dyDescent="0.25">
      <c r="A6" s="180" t="str">
        <f>Master!A8</f>
        <v xml:space="preserve">f.  </v>
      </c>
      <c r="B6" s="180" t="str">
        <f>Master!B8</f>
        <v># months incurred (including month in c.):</v>
      </c>
      <c r="C6" s="208">
        <f>Master!C8</f>
        <v>0</v>
      </c>
      <c r="D6" s="208"/>
      <c r="E6" s="208"/>
      <c r="F6" s="208"/>
    </row>
    <row r="7" spans="1:16" x14ac:dyDescent="0.25">
      <c r="A7" s="180" t="str">
        <f>Master!A9</f>
        <v xml:space="preserve">g.  </v>
      </c>
      <c r="B7" s="180" t="str">
        <f>Master!B9</f>
        <v>Federal ID:</v>
      </c>
      <c r="C7" s="208">
        <f>Master!C9</f>
        <v>0</v>
      </c>
      <c r="D7" s="208"/>
      <c r="E7" s="208"/>
      <c r="F7" s="208"/>
    </row>
    <row r="8" spans="1:16" x14ac:dyDescent="0.25">
      <c r="A8" s="180" t="str">
        <f>Master!A10</f>
        <v>h.</v>
      </c>
      <c r="B8" s="180" t="str">
        <f>Master!B10</f>
        <v>Address:</v>
      </c>
      <c r="C8" s="208">
        <f>Master!C10</f>
        <v>0</v>
      </c>
      <c r="D8" s="208"/>
      <c r="E8" s="208"/>
      <c r="F8" s="208"/>
      <c r="G8" s="126"/>
      <c r="H8" s="126"/>
      <c r="I8" s="126"/>
      <c r="J8" s="126"/>
    </row>
    <row r="9" spans="1:16" x14ac:dyDescent="0.25">
      <c r="K9" s="207" t="s">
        <v>134</v>
      </c>
      <c r="L9" s="209"/>
      <c r="M9" s="129" t="s">
        <v>98</v>
      </c>
      <c r="N9" s="129" t="s">
        <v>99</v>
      </c>
    </row>
    <row r="10" spans="1:16" ht="51" x14ac:dyDescent="0.25">
      <c r="A10" s="3" t="s">
        <v>9</v>
      </c>
      <c r="B10" s="3" t="s">
        <v>5</v>
      </c>
      <c r="C10" s="3" t="s">
        <v>97</v>
      </c>
      <c r="D10" s="3" t="s">
        <v>94</v>
      </c>
      <c r="E10" s="3" t="s">
        <v>217</v>
      </c>
      <c r="F10" s="3" t="s">
        <v>218</v>
      </c>
      <c r="G10" s="4" t="s">
        <v>72</v>
      </c>
      <c r="H10" s="4" t="s">
        <v>7</v>
      </c>
      <c r="I10" s="4" t="s">
        <v>10</v>
      </c>
      <c r="J10" s="3" t="s">
        <v>73</v>
      </c>
      <c r="K10" s="3" t="s">
        <v>143</v>
      </c>
      <c r="L10" s="3" t="s">
        <v>199</v>
      </c>
      <c r="M10" s="3" t="s">
        <v>77</v>
      </c>
      <c r="N10" s="3" t="s">
        <v>78</v>
      </c>
    </row>
    <row r="11" spans="1:16" x14ac:dyDescent="0.25">
      <c r="A11" s="5"/>
      <c r="B11" s="5"/>
      <c r="C11" s="5"/>
      <c r="D11" s="5"/>
      <c r="E11" s="5"/>
      <c r="F11" s="5"/>
      <c r="G11" s="6" t="s">
        <v>79</v>
      </c>
      <c r="H11" s="6"/>
      <c r="I11" s="6"/>
      <c r="J11" s="7"/>
      <c r="K11" s="7" t="s">
        <v>144</v>
      </c>
      <c r="L11" s="7" t="s">
        <v>198</v>
      </c>
      <c r="M11" s="7" t="s">
        <v>145</v>
      </c>
      <c r="N11" s="7" t="s">
        <v>80</v>
      </c>
    </row>
    <row r="12" spans="1:16" x14ac:dyDescent="0.25">
      <c r="A12" s="8" t="s">
        <v>38</v>
      </c>
      <c r="B12" s="8" t="s">
        <v>39</v>
      </c>
      <c r="C12" s="8" t="s">
        <v>40</v>
      </c>
      <c r="D12" s="8" t="s">
        <v>41</v>
      </c>
      <c r="E12" s="8" t="s">
        <v>42</v>
      </c>
      <c r="F12" s="8" t="s">
        <v>43</v>
      </c>
      <c r="G12" s="8" t="s">
        <v>44</v>
      </c>
      <c r="H12" s="8" t="s">
        <v>45</v>
      </c>
      <c r="I12" s="8" t="s">
        <v>46</v>
      </c>
      <c r="J12" s="8" t="s">
        <v>47</v>
      </c>
      <c r="K12" s="8" t="s">
        <v>100</v>
      </c>
      <c r="L12" s="8" t="s">
        <v>101</v>
      </c>
      <c r="M12" s="8" t="s">
        <v>187</v>
      </c>
      <c r="N12" s="8" t="s">
        <v>219</v>
      </c>
    </row>
    <row r="13" spans="1:16" ht="5.2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6" ht="15.75" customHeight="1" x14ac:dyDescent="0.25">
      <c r="A14" s="84"/>
      <c r="B14" s="85" t="s">
        <v>164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ht="15.75" customHeight="1" x14ac:dyDescent="0.25">
      <c r="A15" s="77">
        <v>18</v>
      </c>
      <c r="B15" s="78" t="s">
        <v>55</v>
      </c>
      <c r="C15" s="79" t="s">
        <v>48</v>
      </c>
      <c r="D15" s="79" t="s">
        <v>95</v>
      </c>
      <c r="E15" s="79" t="s">
        <v>83</v>
      </c>
      <c r="F15" s="80" t="s">
        <v>83</v>
      </c>
      <c r="G15" s="74"/>
      <c r="H15" s="74"/>
      <c r="I15" s="74"/>
      <c r="J15" s="130">
        <f>SUM(H15:I15)</f>
        <v>0</v>
      </c>
      <c r="K15" s="74"/>
      <c r="L15" s="131"/>
      <c r="M15" s="130">
        <f>G15-J15-K15-L15</f>
        <v>0</v>
      </c>
      <c r="N15" s="74"/>
    </row>
    <row r="16" spans="1:16" x14ac:dyDescent="0.25">
      <c r="A16" s="77">
        <v>19</v>
      </c>
      <c r="B16" s="78" t="s">
        <v>56</v>
      </c>
      <c r="C16" s="79" t="s">
        <v>48</v>
      </c>
      <c r="D16" s="79" t="s">
        <v>95</v>
      </c>
      <c r="E16" s="79" t="s">
        <v>83</v>
      </c>
      <c r="F16" s="80" t="s">
        <v>83</v>
      </c>
      <c r="G16" s="74"/>
      <c r="H16" s="74"/>
      <c r="I16" s="74"/>
      <c r="J16" s="130">
        <f t="shared" ref="J16:J23" si="0">SUM(H16:I16)</f>
        <v>0</v>
      </c>
      <c r="K16" s="74"/>
      <c r="L16" s="131"/>
      <c r="M16" s="130">
        <f t="shared" ref="M16:M23" si="1">G16-J16-K16-L16</f>
        <v>0</v>
      </c>
      <c r="N16" s="74"/>
    </row>
    <row r="17" spans="1:16" x14ac:dyDescent="0.25">
      <c r="A17" s="77">
        <v>20</v>
      </c>
      <c r="B17" s="78" t="s">
        <v>57</v>
      </c>
      <c r="C17" s="79" t="s">
        <v>48</v>
      </c>
      <c r="D17" s="79" t="s">
        <v>95</v>
      </c>
      <c r="E17" s="79" t="s">
        <v>83</v>
      </c>
      <c r="F17" s="79" t="s">
        <v>83</v>
      </c>
      <c r="G17" s="74"/>
      <c r="H17" s="74"/>
      <c r="I17" s="74"/>
      <c r="J17" s="130">
        <f t="shared" si="0"/>
        <v>0</v>
      </c>
      <c r="K17" s="74"/>
      <c r="L17" s="131"/>
      <c r="M17" s="130">
        <f t="shared" si="1"/>
        <v>0</v>
      </c>
      <c r="N17" s="74"/>
    </row>
    <row r="18" spans="1:16" x14ac:dyDescent="0.25">
      <c r="A18" s="77">
        <v>21</v>
      </c>
      <c r="B18" s="78" t="s">
        <v>58</v>
      </c>
      <c r="C18" s="79" t="s">
        <v>48</v>
      </c>
      <c r="D18" s="79" t="s">
        <v>95</v>
      </c>
      <c r="E18" s="79" t="s">
        <v>83</v>
      </c>
      <c r="F18" s="79" t="s">
        <v>83</v>
      </c>
      <c r="G18" s="74"/>
      <c r="H18" s="74"/>
      <c r="I18" s="74"/>
      <c r="J18" s="130">
        <f t="shared" si="0"/>
        <v>0</v>
      </c>
      <c r="K18" s="74"/>
      <c r="L18" s="131"/>
      <c r="M18" s="130">
        <f t="shared" si="1"/>
        <v>0</v>
      </c>
      <c r="N18" s="74"/>
    </row>
    <row r="19" spans="1:16" x14ac:dyDescent="0.25">
      <c r="A19" s="77">
        <v>36</v>
      </c>
      <c r="B19" s="81" t="s">
        <v>66</v>
      </c>
      <c r="C19" s="79" t="s">
        <v>48</v>
      </c>
      <c r="D19" s="79" t="s">
        <v>95</v>
      </c>
      <c r="E19" s="79" t="s">
        <v>83</v>
      </c>
      <c r="F19" s="80" t="s">
        <v>83</v>
      </c>
      <c r="G19" s="74"/>
      <c r="H19" s="74"/>
      <c r="I19" s="74"/>
      <c r="J19" s="130">
        <f t="shared" si="0"/>
        <v>0</v>
      </c>
      <c r="K19" s="74"/>
      <c r="L19" s="131"/>
      <c r="M19" s="130">
        <f t="shared" si="1"/>
        <v>0</v>
      </c>
      <c r="N19" s="74"/>
    </row>
    <row r="20" spans="1:16" x14ac:dyDescent="0.25">
      <c r="A20" s="77">
        <v>37</v>
      </c>
      <c r="B20" s="81" t="s">
        <v>67</v>
      </c>
      <c r="C20" s="79" t="s">
        <v>48</v>
      </c>
      <c r="D20" s="79" t="s">
        <v>95</v>
      </c>
      <c r="E20" s="79" t="s">
        <v>83</v>
      </c>
      <c r="F20" s="80" t="s">
        <v>83</v>
      </c>
      <c r="G20" s="74"/>
      <c r="H20" s="74"/>
      <c r="I20" s="74"/>
      <c r="J20" s="130">
        <f t="shared" si="0"/>
        <v>0</v>
      </c>
      <c r="K20" s="74"/>
      <c r="L20" s="131"/>
      <c r="M20" s="130">
        <f t="shared" si="1"/>
        <v>0</v>
      </c>
      <c r="N20" s="74"/>
    </row>
    <row r="21" spans="1:16" x14ac:dyDescent="0.25">
      <c r="A21" s="77">
        <v>38</v>
      </c>
      <c r="B21" s="81" t="s">
        <v>68</v>
      </c>
      <c r="C21" s="79" t="s">
        <v>48</v>
      </c>
      <c r="D21" s="79" t="s">
        <v>95</v>
      </c>
      <c r="E21" s="79" t="s">
        <v>83</v>
      </c>
      <c r="F21" s="80" t="s">
        <v>83</v>
      </c>
      <c r="G21" s="74"/>
      <c r="H21" s="74"/>
      <c r="I21" s="74"/>
      <c r="J21" s="130">
        <f t="shared" si="0"/>
        <v>0</v>
      </c>
      <c r="K21" s="74"/>
      <c r="L21" s="131"/>
      <c r="M21" s="130">
        <f t="shared" si="1"/>
        <v>0</v>
      </c>
      <c r="N21" s="74"/>
    </row>
    <row r="22" spans="1:16" x14ac:dyDescent="0.25">
      <c r="A22" s="10"/>
      <c r="B22" s="11"/>
      <c r="C22" s="11"/>
      <c r="D22" s="11"/>
      <c r="E22" s="11"/>
      <c r="F22" s="11"/>
      <c r="G22" s="74"/>
      <c r="H22" s="74"/>
      <c r="I22" s="74"/>
      <c r="J22" s="130">
        <f t="shared" si="0"/>
        <v>0</v>
      </c>
      <c r="K22" s="74"/>
      <c r="L22" s="131"/>
      <c r="M22" s="130">
        <f t="shared" si="1"/>
        <v>0</v>
      </c>
      <c r="N22" s="74"/>
      <c r="O22" s="1"/>
      <c r="P22" s="73"/>
    </row>
    <row r="23" spans="1:16" x14ac:dyDescent="0.25">
      <c r="A23" s="133"/>
      <c r="B23" s="134"/>
      <c r="C23" s="134"/>
      <c r="D23" s="134"/>
      <c r="E23" s="134"/>
      <c r="F23" s="134"/>
      <c r="G23" s="74"/>
      <c r="H23" s="74"/>
      <c r="I23" s="74"/>
      <c r="J23" s="130">
        <f t="shared" si="0"/>
        <v>0</v>
      </c>
      <c r="K23" s="74"/>
      <c r="L23" s="131"/>
      <c r="M23" s="130">
        <f t="shared" si="1"/>
        <v>0</v>
      </c>
      <c r="N23" s="74"/>
      <c r="O23" s="1"/>
      <c r="P23" s="73"/>
    </row>
    <row r="24" spans="1:16" ht="5.2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ht="5.2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ht="5.2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ht="15.75" customHeight="1" x14ac:dyDescent="0.25">
      <c r="A27" s="84"/>
      <c r="B27" s="85" t="s">
        <v>165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x14ac:dyDescent="0.25">
      <c r="A28" s="77">
        <v>29</v>
      </c>
      <c r="B28" s="78" t="s">
        <v>21</v>
      </c>
      <c r="C28" s="79" t="s">
        <v>48</v>
      </c>
      <c r="D28" s="79" t="s">
        <v>95</v>
      </c>
      <c r="E28" s="79" t="s">
        <v>81</v>
      </c>
      <c r="F28" s="80" t="s">
        <v>87</v>
      </c>
      <c r="G28" s="74"/>
      <c r="H28" s="74"/>
      <c r="I28" s="74"/>
      <c r="J28" s="130">
        <f>SUM(H28:I28)</f>
        <v>0</v>
      </c>
      <c r="K28" s="74"/>
      <c r="L28" s="131"/>
      <c r="M28" s="130">
        <f t="shared" ref="M28:M53" si="2">G28-J28-K28-L28</f>
        <v>0</v>
      </c>
      <c r="N28" s="74"/>
    </row>
    <row r="29" spans="1:16" x14ac:dyDescent="0.25">
      <c r="A29" s="77">
        <v>43</v>
      </c>
      <c r="B29" s="78" t="s">
        <v>25</v>
      </c>
      <c r="C29" s="79" t="s">
        <v>48</v>
      </c>
      <c r="D29" s="79" t="s">
        <v>95</v>
      </c>
      <c r="E29" s="79" t="s">
        <v>81</v>
      </c>
      <c r="F29" s="79" t="s">
        <v>87</v>
      </c>
      <c r="G29" s="74"/>
      <c r="H29" s="74"/>
      <c r="I29" s="74"/>
      <c r="J29" s="130">
        <f t="shared" ref="J29:J53" si="3">SUM(H29:I29)</f>
        <v>0</v>
      </c>
      <c r="K29" s="74"/>
      <c r="L29" s="131"/>
      <c r="M29" s="130">
        <f t="shared" si="2"/>
        <v>0</v>
      </c>
      <c r="N29" s="74"/>
    </row>
    <row r="30" spans="1:16" x14ac:dyDescent="0.25">
      <c r="A30" s="77">
        <v>1</v>
      </c>
      <c r="B30" s="78" t="s">
        <v>11</v>
      </c>
      <c r="C30" s="79" t="s">
        <v>48</v>
      </c>
      <c r="D30" s="79" t="s">
        <v>95</v>
      </c>
      <c r="E30" s="79" t="s">
        <v>81</v>
      </c>
      <c r="F30" s="79" t="s">
        <v>87</v>
      </c>
      <c r="G30" s="74"/>
      <c r="H30" s="74"/>
      <c r="I30" s="74"/>
      <c r="J30" s="130">
        <f t="shared" si="3"/>
        <v>0</v>
      </c>
      <c r="K30" s="74"/>
      <c r="L30" s="131"/>
      <c r="M30" s="130">
        <f t="shared" si="2"/>
        <v>0</v>
      </c>
      <c r="N30" s="74"/>
    </row>
    <row r="31" spans="1:16" x14ac:dyDescent="0.25">
      <c r="A31" s="77">
        <v>2</v>
      </c>
      <c r="B31" s="78" t="s">
        <v>12</v>
      </c>
      <c r="C31" s="79" t="s">
        <v>48</v>
      </c>
      <c r="D31" s="79" t="s">
        <v>95</v>
      </c>
      <c r="E31" s="79" t="s">
        <v>81</v>
      </c>
      <c r="F31" s="79" t="s">
        <v>87</v>
      </c>
      <c r="G31" s="74"/>
      <c r="H31" s="74"/>
      <c r="I31" s="74"/>
      <c r="J31" s="130">
        <f t="shared" si="3"/>
        <v>0</v>
      </c>
      <c r="K31" s="74"/>
      <c r="L31" s="131"/>
      <c r="M31" s="130">
        <f t="shared" si="2"/>
        <v>0</v>
      </c>
      <c r="N31" s="74"/>
    </row>
    <row r="32" spans="1:16" hidden="1" x14ac:dyDescent="0.25">
      <c r="A32" s="77"/>
      <c r="B32" s="78"/>
      <c r="C32" s="79"/>
      <c r="D32" s="79"/>
      <c r="E32" s="79"/>
      <c r="F32" s="79"/>
      <c r="G32" s="74"/>
      <c r="H32" s="74"/>
      <c r="I32" s="74"/>
      <c r="J32" s="130">
        <f t="shared" si="3"/>
        <v>0</v>
      </c>
      <c r="K32" s="74"/>
      <c r="L32" s="131"/>
      <c r="M32" s="130">
        <f t="shared" si="2"/>
        <v>0</v>
      </c>
      <c r="N32" s="74"/>
    </row>
    <row r="33" spans="1:14" hidden="1" x14ac:dyDescent="0.25">
      <c r="A33" s="77"/>
      <c r="B33" s="78"/>
      <c r="C33" s="79"/>
      <c r="D33" s="79"/>
      <c r="E33" s="79"/>
      <c r="F33" s="79"/>
      <c r="G33" s="74"/>
      <c r="H33" s="74"/>
      <c r="I33" s="74"/>
      <c r="J33" s="130">
        <f t="shared" si="3"/>
        <v>0</v>
      </c>
      <c r="K33" s="74"/>
      <c r="L33" s="131"/>
      <c r="M33" s="130">
        <f t="shared" si="2"/>
        <v>0</v>
      </c>
      <c r="N33" s="74"/>
    </row>
    <row r="34" spans="1:14" x14ac:dyDescent="0.25">
      <c r="A34" s="77">
        <v>5</v>
      </c>
      <c r="B34" s="81" t="s">
        <v>84</v>
      </c>
      <c r="C34" s="79" t="s">
        <v>48</v>
      </c>
      <c r="D34" s="79" t="s">
        <v>95</v>
      </c>
      <c r="E34" s="79" t="s">
        <v>83</v>
      </c>
      <c r="F34" s="79" t="s">
        <v>83</v>
      </c>
      <c r="G34" s="74"/>
      <c r="H34" s="74"/>
      <c r="I34" s="74"/>
      <c r="J34" s="130">
        <f t="shared" si="3"/>
        <v>0</v>
      </c>
      <c r="K34" s="74"/>
      <c r="L34" s="131"/>
      <c r="M34" s="130">
        <f t="shared" si="2"/>
        <v>0</v>
      </c>
      <c r="N34" s="74"/>
    </row>
    <row r="35" spans="1:14" x14ac:dyDescent="0.25">
      <c r="A35" s="77">
        <v>6</v>
      </c>
      <c r="B35" s="81" t="s">
        <v>13</v>
      </c>
      <c r="C35" s="79" t="s">
        <v>48</v>
      </c>
      <c r="D35" s="79" t="s">
        <v>95</v>
      </c>
      <c r="E35" s="79" t="s">
        <v>83</v>
      </c>
      <c r="F35" s="79" t="s">
        <v>83</v>
      </c>
      <c r="G35" s="74"/>
      <c r="H35" s="74"/>
      <c r="I35" s="74"/>
      <c r="J35" s="130">
        <f t="shared" si="3"/>
        <v>0</v>
      </c>
      <c r="K35" s="74"/>
      <c r="L35" s="131"/>
      <c r="M35" s="130">
        <f t="shared" si="2"/>
        <v>0</v>
      </c>
      <c r="N35" s="74"/>
    </row>
    <row r="36" spans="1:14" x14ac:dyDescent="0.25">
      <c r="A36" s="77">
        <v>28</v>
      </c>
      <c r="B36" s="78" t="s">
        <v>122</v>
      </c>
      <c r="C36" s="79" t="s">
        <v>48</v>
      </c>
      <c r="D36" s="79" t="s">
        <v>95</v>
      </c>
      <c r="E36" s="79" t="s">
        <v>93</v>
      </c>
      <c r="F36" s="80" t="s">
        <v>88</v>
      </c>
      <c r="G36" s="74"/>
      <c r="H36" s="74"/>
      <c r="I36" s="74"/>
      <c r="J36" s="130">
        <f t="shared" si="3"/>
        <v>0</v>
      </c>
      <c r="K36" s="74"/>
      <c r="L36" s="131"/>
      <c r="M36" s="130">
        <f t="shared" si="2"/>
        <v>0</v>
      </c>
      <c r="N36" s="74"/>
    </row>
    <row r="37" spans="1:14" x14ac:dyDescent="0.25">
      <c r="A37" s="77">
        <v>8</v>
      </c>
      <c r="B37" s="78" t="s">
        <v>15</v>
      </c>
      <c r="C37" s="79" t="s">
        <v>48</v>
      </c>
      <c r="D37" s="79" t="s">
        <v>95</v>
      </c>
      <c r="E37" s="82" t="s">
        <v>81</v>
      </c>
      <c r="F37" s="80" t="s">
        <v>87</v>
      </c>
      <c r="G37" s="74"/>
      <c r="H37" s="74"/>
      <c r="I37" s="74"/>
      <c r="J37" s="130">
        <f t="shared" si="3"/>
        <v>0</v>
      </c>
      <c r="K37" s="74"/>
      <c r="L37" s="131"/>
      <c r="M37" s="130">
        <f t="shared" si="2"/>
        <v>0</v>
      </c>
      <c r="N37" s="74"/>
    </row>
    <row r="38" spans="1:14" x14ac:dyDescent="0.25">
      <c r="A38" s="77">
        <v>42</v>
      </c>
      <c r="B38" s="78" t="s">
        <v>24</v>
      </c>
      <c r="C38" s="79" t="s">
        <v>48</v>
      </c>
      <c r="D38" s="79" t="s">
        <v>95</v>
      </c>
      <c r="E38" s="79" t="s">
        <v>81</v>
      </c>
      <c r="F38" s="80" t="s">
        <v>87</v>
      </c>
      <c r="G38" s="74"/>
      <c r="H38" s="74"/>
      <c r="I38" s="74"/>
      <c r="J38" s="130">
        <f t="shared" si="3"/>
        <v>0</v>
      </c>
      <c r="K38" s="131"/>
      <c r="L38" s="74"/>
      <c r="M38" s="130">
        <f t="shared" si="2"/>
        <v>0</v>
      </c>
      <c r="N38" s="74"/>
    </row>
    <row r="39" spans="1:14" x14ac:dyDescent="0.25">
      <c r="A39" s="77">
        <v>11</v>
      </c>
      <c r="B39" s="78" t="s">
        <v>16</v>
      </c>
      <c r="C39" s="79" t="s">
        <v>48</v>
      </c>
      <c r="D39" s="79" t="s">
        <v>95</v>
      </c>
      <c r="E39" s="79" t="s">
        <v>81</v>
      </c>
      <c r="F39" s="80" t="s">
        <v>87</v>
      </c>
      <c r="G39" s="74"/>
      <c r="H39" s="74"/>
      <c r="I39" s="74"/>
      <c r="J39" s="130">
        <f t="shared" si="3"/>
        <v>0</v>
      </c>
      <c r="K39" s="131"/>
      <c r="L39" s="74"/>
      <c r="M39" s="130">
        <f t="shared" si="2"/>
        <v>0</v>
      </c>
      <c r="N39" s="74"/>
    </row>
    <row r="40" spans="1:14" x14ac:dyDescent="0.25">
      <c r="A40" s="77">
        <v>12</v>
      </c>
      <c r="B40" s="78" t="s">
        <v>17</v>
      </c>
      <c r="C40" s="79" t="s">
        <v>48</v>
      </c>
      <c r="D40" s="79" t="s">
        <v>95</v>
      </c>
      <c r="E40" s="79" t="s">
        <v>81</v>
      </c>
      <c r="F40" s="80" t="s">
        <v>87</v>
      </c>
      <c r="G40" s="74"/>
      <c r="H40" s="74"/>
      <c r="I40" s="74"/>
      <c r="J40" s="130">
        <f t="shared" si="3"/>
        <v>0</v>
      </c>
      <c r="K40" s="74"/>
      <c r="L40" s="131"/>
      <c r="M40" s="130">
        <f t="shared" si="2"/>
        <v>0</v>
      </c>
      <c r="N40" s="131"/>
    </row>
    <row r="41" spans="1:14" x14ac:dyDescent="0.25">
      <c r="A41" s="77">
        <v>13</v>
      </c>
      <c r="B41" s="78" t="s">
        <v>85</v>
      </c>
      <c r="C41" s="79" t="s">
        <v>48</v>
      </c>
      <c r="D41" s="79" t="s">
        <v>95</v>
      </c>
      <c r="E41" s="79" t="s">
        <v>86</v>
      </c>
      <c r="F41" s="80" t="s">
        <v>86</v>
      </c>
      <c r="G41" s="74"/>
      <c r="H41" s="74"/>
      <c r="I41" s="74"/>
      <c r="J41" s="130">
        <f t="shared" si="3"/>
        <v>0</v>
      </c>
      <c r="K41" s="74"/>
      <c r="L41" s="131"/>
      <c r="M41" s="130">
        <f t="shared" si="2"/>
        <v>0</v>
      </c>
      <c r="N41" s="74"/>
    </row>
    <row r="42" spans="1:14" x14ac:dyDescent="0.25">
      <c r="A42" s="77">
        <v>35</v>
      </c>
      <c r="B42" s="78" t="s">
        <v>22</v>
      </c>
      <c r="C42" s="79" t="s">
        <v>48</v>
      </c>
      <c r="D42" s="79" t="s">
        <v>95</v>
      </c>
      <c r="E42" s="79" t="s">
        <v>81</v>
      </c>
      <c r="F42" s="79" t="s">
        <v>87</v>
      </c>
      <c r="G42" s="74"/>
      <c r="H42" s="74"/>
      <c r="I42" s="74"/>
      <c r="J42" s="130">
        <f t="shared" si="3"/>
        <v>0</v>
      </c>
      <c r="K42" s="74"/>
      <c r="L42" s="131"/>
      <c r="M42" s="130">
        <f t="shared" si="2"/>
        <v>0</v>
      </c>
      <c r="N42" s="74"/>
    </row>
    <row r="43" spans="1:14" x14ac:dyDescent="0.25">
      <c r="A43" s="77">
        <v>14</v>
      </c>
      <c r="B43" s="78" t="s">
        <v>18</v>
      </c>
      <c r="C43" s="79" t="s">
        <v>48</v>
      </c>
      <c r="D43" s="79" t="s">
        <v>95</v>
      </c>
      <c r="E43" s="79" t="s">
        <v>81</v>
      </c>
      <c r="F43" s="80" t="s">
        <v>87</v>
      </c>
      <c r="G43" s="74"/>
      <c r="H43" s="74"/>
      <c r="I43" s="74"/>
      <c r="J43" s="130">
        <f t="shared" si="3"/>
        <v>0</v>
      </c>
      <c r="K43" s="74"/>
      <c r="L43" s="131"/>
      <c r="M43" s="130">
        <f t="shared" si="2"/>
        <v>0</v>
      </c>
      <c r="N43" s="74"/>
    </row>
    <row r="44" spans="1:14" x14ac:dyDescent="0.25">
      <c r="A44" s="77">
        <v>15</v>
      </c>
      <c r="B44" s="78" t="s">
        <v>28</v>
      </c>
      <c r="C44" s="79" t="s">
        <v>49</v>
      </c>
      <c r="D44" s="79" t="s">
        <v>95</v>
      </c>
      <c r="E44" s="79" t="s">
        <v>81</v>
      </c>
      <c r="F44" s="80" t="s">
        <v>87</v>
      </c>
      <c r="G44" s="74"/>
      <c r="H44" s="74"/>
      <c r="I44" s="74"/>
      <c r="J44" s="130">
        <f t="shared" si="3"/>
        <v>0</v>
      </c>
      <c r="K44" s="74"/>
      <c r="L44" s="131"/>
      <c r="M44" s="130">
        <f t="shared" si="2"/>
        <v>0</v>
      </c>
      <c r="N44" s="74"/>
    </row>
    <row r="45" spans="1:14" x14ac:dyDescent="0.25">
      <c r="A45" s="77">
        <v>47</v>
      </c>
      <c r="B45" s="78" t="s">
        <v>27</v>
      </c>
      <c r="C45" s="79" t="s">
        <v>48</v>
      </c>
      <c r="D45" s="79" t="s">
        <v>95</v>
      </c>
      <c r="E45" s="79" t="s">
        <v>81</v>
      </c>
      <c r="F45" s="80" t="s">
        <v>87</v>
      </c>
      <c r="G45" s="74"/>
      <c r="H45" s="74"/>
      <c r="I45" s="74"/>
      <c r="J45" s="130">
        <f t="shared" si="3"/>
        <v>0</v>
      </c>
      <c r="K45" s="74"/>
      <c r="L45" s="131"/>
      <c r="M45" s="130">
        <f t="shared" si="2"/>
        <v>0</v>
      </c>
      <c r="N45" s="74"/>
    </row>
    <row r="46" spans="1:14" x14ac:dyDescent="0.25">
      <c r="A46" s="77">
        <v>46</v>
      </c>
      <c r="B46" s="78" t="s">
        <v>26</v>
      </c>
      <c r="C46" s="79" t="s">
        <v>48</v>
      </c>
      <c r="D46" s="79" t="s">
        <v>95</v>
      </c>
      <c r="E46" s="79" t="s">
        <v>81</v>
      </c>
      <c r="F46" s="80" t="s">
        <v>87</v>
      </c>
      <c r="G46" s="74"/>
      <c r="H46" s="74"/>
      <c r="I46" s="74"/>
      <c r="J46" s="130">
        <f t="shared" si="3"/>
        <v>0</v>
      </c>
      <c r="K46" s="74"/>
      <c r="L46" s="131"/>
      <c r="M46" s="130">
        <f t="shared" si="2"/>
        <v>0</v>
      </c>
      <c r="N46" s="74"/>
    </row>
    <row r="47" spans="1:14" x14ac:dyDescent="0.25">
      <c r="A47" s="77">
        <v>22</v>
      </c>
      <c r="B47" s="81" t="s">
        <v>59</v>
      </c>
      <c r="C47" s="79" t="s">
        <v>48</v>
      </c>
      <c r="D47" s="79" t="s">
        <v>95</v>
      </c>
      <c r="E47" s="79" t="s">
        <v>81</v>
      </c>
      <c r="F47" s="80" t="s">
        <v>87</v>
      </c>
      <c r="G47" s="74"/>
      <c r="H47" s="74"/>
      <c r="I47" s="74"/>
      <c r="J47" s="130">
        <f t="shared" si="3"/>
        <v>0</v>
      </c>
      <c r="K47" s="131"/>
      <c r="L47" s="131"/>
      <c r="M47" s="130">
        <f t="shared" si="2"/>
        <v>0</v>
      </c>
      <c r="N47" s="74"/>
    </row>
    <row r="48" spans="1:14" x14ac:dyDescent="0.25">
      <c r="A48" s="77">
        <v>25</v>
      </c>
      <c r="B48" s="81" t="s">
        <v>19</v>
      </c>
      <c r="C48" s="79" t="s">
        <v>48</v>
      </c>
      <c r="D48" s="79" t="s">
        <v>95</v>
      </c>
      <c r="E48" s="79" t="s">
        <v>81</v>
      </c>
      <c r="F48" s="80" t="s">
        <v>87</v>
      </c>
      <c r="G48" s="74"/>
      <c r="H48" s="74"/>
      <c r="I48" s="74"/>
      <c r="J48" s="130">
        <f t="shared" si="3"/>
        <v>0</v>
      </c>
      <c r="K48" s="74"/>
      <c r="L48" s="131"/>
      <c r="M48" s="130">
        <f t="shared" si="2"/>
        <v>0</v>
      </c>
      <c r="N48" s="74"/>
    </row>
    <row r="49" spans="1:16" ht="15.75" customHeight="1" x14ac:dyDescent="0.25">
      <c r="A49" s="77">
        <v>26</v>
      </c>
      <c r="B49" s="81" t="s">
        <v>20</v>
      </c>
      <c r="C49" s="79" t="s">
        <v>48</v>
      </c>
      <c r="D49" s="79" t="s">
        <v>95</v>
      </c>
      <c r="E49" s="79" t="s">
        <v>81</v>
      </c>
      <c r="F49" s="80" t="s">
        <v>87</v>
      </c>
      <c r="G49" s="74"/>
      <c r="H49" s="74"/>
      <c r="I49" s="74"/>
      <c r="J49" s="130">
        <f t="shared" si="3"/>
        <v>0</v>
      </c>
      <c r="K49" s="74"/>
      <c r="L49" s="131"/>
      <c r="M49" s="130">
        <f t="shared" si="2"/>
        <v>0</v>
      </c>
      <c r="N49" s="74"/>
    </row>
    <row r="50" spans="1:16" ht="15.75" customHeight="1" x14ac:dyDescent="0.25">
      <c r="A50" s="77">
        <v>27</v>
      </c>
      <c r="B50" s="81" t="s">
        <v>62</v>
      </c>
      <c r="C50" s="79" t="s">
        <v>48</v>
      </c>
      <c r="D50" s="79" t="s">
        <v>95</v>
      </c>
      <c r="E50" s="79" t="s">
        <v>81</v>
      </c>
      <c r="F50" s="80" t="s">
        <v>87</v>
      </c>
      <c r="G50" s="74"/>
      <c r="H50" s="74"/>
      <c r="I50" s="74"/>
      <c r="J50" s="130">
        <f t="shared" si="3"/>
        <v>0</v>
      </c>
      <c r="K50" s="131"/>
      <c r="L50" s="131"/>
      <c r="M50" s="130">
        <f t="shared" si="2"/>
        <v>0</v>
      </c>
      <c r="N50" s="74"/>
    </row>
    <row r="51" spans="1:16" ht="15.75" customHeight="1" x14ac:dyDescent="0.25">
      <c r="A51" s="77">
        <v>48</v>
      </c>
      <c r="B51" s="78" t="s">
        <v>163</v>
      </c>
      <c r="C51" s="79" t="s">
        <v>223</v>
      </c>
      <c r="D51" s="79" t="s">
        <v>223</v>
      </c>
      <c r="E51" s="53" t="s">
        <v>81</v>
      </c>
      <c r="F51" s="53" t="s">
        <v>87</v>
      </c>
      <c r="G51" s="74"/>
      <c r="H51" s="74"/>
      <c r="I51" s="74"/>
      <c r="J51" s="130">
        <f t="shared" ref="J51" si="4">SUM(H51:I51)</f>
        <v>0</v>
      </c>
      <c r="K51" s="74"/>
      <c r="L51" s="131"/>
      <c r="M51" s="130">
        <f t="shared" si="2"/>
        <v>0</v>
      </c>
      <c r="N51" s="131"/>
    </row>
    <row r="52" spans="1:16" x14ac:dyDescent="0.25">
      <c r="A52" s="10"/>
      <c r="B52" s="11"/>
      <c r="C52" s="11"/>
      <c r="D52" s="11"/>
      <c r="E52" s="11"/>
      <c r="F52" s="11"/>
      <c r="G52" s="74"/>
      <c r="H52" s="74"/>
      <c r="I52" s="74"/>
      <c r="J52" s="130">
        <f t="shared" si="3"/>
        <v>0</v>
      </c>
      <c r="K52" s="74"/>
      <c r="L52" s="74"/>
      <c r="M52" s="130">
        <f t="shared" si="2"/>
        <v>0</v>
      </c>
      <c r="N52" s="74"/>
      <c r="O52" s="1"/>
      <c r="P52" s="73"/>
    </row>
    <row r="53" spans="1:16" x14ac:dyDescent="0.25">
      <c r="A53" s="133"/>
      <c r="B53" s="134"/>
      <c r="C53" s="134"/>
      <c r="D53" s="134"/>
      <c r="E53" s="134"/>
      <c r="F53" s="134"/>
      <c r="G53" s="74"/>
      <c r="H53" s="74"/>
      <c r="I53" s="74"/>
      <c r="J53" s="130">
        <f t="shared" si="3"/>
        <v>0</v>
      </c>
      <c r="K53" s="74"/>
      <c r="L53" s="74"/>
      <c r="M53" s="130">
        <f t="shared" si="2"/>
        <v>0</v>
      </c>
      <c r="N53" s="74"/>
      <c r="O53" s="1"/>
      <c r="P53" s="73"/>
    </row>
    <row r="54" spans="1:16" ht="5.25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1:16" ht="5.25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1:16" ht="5.25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1:16" ht="15.75" customHeight="1" x14ac:dyDescent="0.25">
      <c r="A57" s="84"/>
      <c r="B57" s="85" t="s">
        <v>193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1:16" ht="15.75" customHeight="1" x14ac:dyDescent="0.25">
      <c r="A58" s="77">
        <v>4</v>
      </c>
      <c r="B58" s="81" t="s">
        <v>210</v>
      </c>
      <c r="C58" s="79" t="s">
        <v>48</v>
      </c>
      <c r="D58" s="79" t="s">
        <v>96</v>
      </c>
      <c r="E58" s="79" t="s">
        <v>81</v>
      </c>
      <c r="F58" s="79" t="s">
        <v>87</v>
      </c>
      <c r="G58" s="74"/>
      <c r="H58" s="74"/>
      <c r="I58" s="74"/>
      <c r="J58" s="130">
        <f>SUM(H58:I58)</f>
        <v>0</v>
      </c>
      <c r="K58" s="131"/>
      <c r="L58" s="131"/>
      <c r="M58" s="130">
        <f t="shared" ref="M58:M63" si="5">G58-J58-K58-L58</f>
        <v>0</v>
      </c>
      <c r="N58" s="74"/>
    </row>
    <row r="59" spans="1:16" ht="15.75" customHeight="1" x14ac:dyDescent="0.25">
      <c r="A59" s="77">
        <v>4</v>
      </c>
      <c r="B59" s="81" t="s">
        <v>211</v>
      </c>
      <c r="C59" s="79" t="s">
        <v>49</v>
      </c>
      <c r="D59" s="79" t="s">
        <v>96</v>
      </c>
      <c r="E59" s="79" t="s">
        <v>81</v>
      </c>
      <c r="F59" s="79" t="s">
        <v>87</v>
      </c>
      <c r="G59" s="74"/>
      <c r="H59" s="74"/>
      <c r="I59" s="74"/>
      <c r="J59" s="130">
        <f t="shared" ref="J59:J63" si="6">SUM(H59:I59)</f>
        <v>0</v>
      </c>
      <c r="K59" s="131"/>
      <c r="L59" s="131"/>
      <c r="M59" s="130">
        <f t="shared" si="5"/>
        <v>0</v>
      </c>
      <c r="N59" s="74"/>
    </row>
    <row r="60" spans="1:16" x14ac:dyDescent="0.25">
      <c r="A60" s="77">
        <v>32</v>
      </c>
      <c r="B60" s="78" t="s">
        <v>65</v>
      </c>
      <c r="C60" s="79" t="s">
        <v>48</v>
      </c>
      <c r="D60" s="79" t="s">
        <v>96</v>
      </c>
      <c r="E60" s="79" t="s">
        <v>83</v>
      </c>
      <c r="F60" s="80" t="s">
        <v>83</v>
      </c>
      <c r="G60" s="74"/>
      <c r="H60" s="74"/>
      <c r="I60" s="74"/>
      <c r="J60" s="130">
        <f t="shared" si="6"/>
        <v>0</v>
      </c>
      <c r="K60" s="74"/>
      <c r="L60" s="131"/>
      <c r="M60" s="130">
        <f t="shared" si="5"/>
        <v>0</v>
      </c>
      <c r="N60" s="74"/>
    </row>
    <row r="61" spans="1:16" x14ac:dyDescent="0.25">
      <c r="A61" s="77">
        <v>24</v>
      </c>
      <c r="B61" s="81" t="s">
        <v>61</v>
      </c>
      <c r="C61" s="79" t="s">
        <v>48</v>
      </c>
      <c r="D61" s="79" t="s">
        <v>96</v>
      </c>
      <c r="E61" s="79" t="s">
        <v>83</v>
      </c>
      <c r="F61" s="80" t="s">
        <v>83</v>
      </c>
      <c r="G61" s="74"/>
      <c r="H61" s="74"/>
      <c r="I61" s="74"/>
      <c r="J61" s="130">
        <f t="shared" si="6"/>
        <v>0</v>
      </c>
      <c r="K61" s="74"/>
      <c r="L61" s="131"/>
      <c r="M61" s="130">
        <f t="shared" si="5"/>
        <v>0</v>
      </c>
      <c r="N61" s="74"/>
    </row>
    <row r="62" spans="1:16" x14ac:dyDescent="0.25">
      <c r="A62" s="10"/>
      <c r="B62" s="11"/>
      <c r="C62" s="11"/>
      <c r="D62" s="11"/>
      <c r="E62" s="11"/>
      <c r="F62" s="11"/>
      <c r="G62" s="74"/>
      <c r="H62" s="74"/>
      <c r="I62" s="74"/>
      <c r="J62" s="130">
        <f t="shared" si="6"/>
        <v>0</v>
      </c>
      <c r="K62" s="74"/>
      <c r="L62" s="131"/>
      <c r="M62" s="130">
        <f t="shared" si="5"/>
        <v>0</v>
      </c>
      <c r="N62" s="74"/>
      <c r="O62" s="1"/>
      <c r="P62" s="73"/>
    </row>
    <row r="63" spans="1:16" x14ac:dyDescent="0.25">
      <c r="A63" s="133"/>
      <c r="B63" s="134"/>
      <c r="C63" s="134"/>
      <c r="D63" s="134"/>
      <c r="E63" s="134"/>
      <c r="F63" s="134"/>
      <c r="G63" s="74"/>
      <c r="H63" s="74"/>
      <c r="I63" s="74"/>
      <c r="J63" s="130">
        <f t="shared" si="6"/>
        <v>0</v>
      </c>
      <c r="K63" s="74"/>
      <c r="L63" s="131"/>
      <c r="M63" s="130">
        <f t="shared" si="5"/>
        <v>0</v>
      </c>
      <c r="N63" s="74"/>
      <c r="O63" s="1"/>
      <c r="P63" s="73"/>
    </row>
    <row r="64" spans="1:16" ht="5.25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</row>
    <row r="65" spans="1:16" ht="5.25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  <row r="66" spans="1:16" ht="5.25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</row>
    <row r="67" spans="1:16" ht="15.75" customHeight="1" x14ac:dyDescent="0.25">
      <c r="A67" s="84"/>
      <c r="B67" s="85" t="s">
        <v>167</v>
      </c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</row>
    <row r="68" spans="1:16" x14ac:dyDescent="0.25">
      <c r="A68" s="77">
        <v>30</v>
      </c>
      <c r="B68" s="78" t="s">
        <v>63</v>
      </c>
      <c r="C68" s="79" t="s">
        <v>49</v>
      </c>
      <c r="D68" s="79" t="s">
        <v>96</v>
      </c>
      <c r="E68" s="79" t="s">
        <v>81</v>
      </c>
      <c r="F68" s="80" t="s">
        <v>87</v>
      </c>
      <c r="G68" s="74"/>
      <c r="H68" s="74"/>
      <c r="I68" s="74"/>
      <c r="J68" s="130">
        <f t="shared" ref="J68:J72" si="7">SUM(H68:I68)</f>
        <v>0</v>
      </c>
      <c r="K68" s="131"/>
      <c r="L68" s="131"/>
      <c r="M68" s="130">
        <f t="shared" ref="M68:M72" si="8">G68-J68-K68-L68</f>
        <v>0</v>
      </c>
      <c r="N68" s="131"/>
    </row>
    <row r="69" spans="1:16" x14ac:dyDescent="0.25">
      <c r="A69" s="77">
        <v>16</v>
      </c>
      <c r="B69" s="78" t="s">
        <v>214</v>
      </c>
      <c r="C69" s="79" t="s">
        <v>48</v>
      </c>
      <c r="D69" s="79" t="s">
        <v>95</v>
      </c>
      <c r="E69" s="79" t="s">
        <v>81</v>
      </c>
      <c r="F69" s="80" t="s">
        <v>87</v>
      </c>
      <c r="G69" s="74"/>
      <c r="H69" s="74"/>
      <c r="I69" s="74"/>
      <c r="J69" s="130">
        <f t="shared" si="7"/>
        <v>0</v>
      </c>
      <c r="K69" s="131"/>
      <c r="L69" s="131"/>
      <c r="M69" s="130">
        <f t="shared" si="8"/>
        <v>0</v>
      </c>
      <c r="N69" s="74"/>
    </row>
    <row r="70" spans="1:16" x14ac:dyDescent="0.25">
      <c r="A70" s="77">
        <v>16</v>
      </c>
      <c r="B70" s="78" t="s">
        <v>215</v>
      </c>
      <c r="C70" s="79" t="s">
        <v>49</v>
      </c>
      <c r="D70" s="79" t="s">
        <v>95</v>
      </c>
      <c r="E70" s="79" t="s">
        <v>81</v>
      </c>
      <c r="F70" s="80" t="s">
        <v>87</v>
      </c>
      <c r="G70" s="74"/>
      <c r="H70" s="74"/>
      <c r="I70" s="74"/>
      <c r="J70" s="130">
        <f t="shared" si="7"/>
        <v>0</v>
      </c>
      <c r="K70" s="131"/>
      <c r="L70" s="131"/>
      <c r="M70" s="130">
        <f t="shared" si="8"/>
        <v>0</v>
      </c>
      <c r="N70" s="74"/>
    </row>
    <row r="71" spans="1:16" s="110" customFormat="1" x14ac:dyDescent="0.25">
      <c r="A71" s="10"/>
      <c r="B71" s="11"/>
      <c r="C71" s="11"/>
      <c r="D71" s="11"/>
      <c r="E71" s="11"/>
      <c r="F71" s="11"/>
      <c r="G71" s="74"/>
      <c r="H71" s="74"/>
      <c r="I71" s="74"/>
      <c r="J71" s="130">
        <f t="shared" si="7"/>
        <v>0</v>
      </c>
      <c r="K71" s="74"/>
      <c r="L71" s="131"/>
      <c r="M71" s="130">
        <f t="shared" si="8"/>
        <v>0</v>
      </c>
      <c r="N71" s="74"/>
    </row>
    <row r="72" spans="1:16" s="110" customFormat="1" x14ac:dyDescent="0.25">
      <c r="A72" s="133"/>
      <c r="B72" s="134"/>
      <c r="C72" s="134"/>
      <c r="D72" s="134"/>
      <c r="E72" s="134"/>
      <c r="F72" s="134"/>
      <c r="G72" s="74"/>
      <c r="H72" s="74"/>
      <c r="I72" s="74"/>
      <c r="J72" s="130">
        <f t="shared" si="7"/>
        <v>0</v>
      </c>
      <c r="K72" s="74"/>
      <c r="L72" s="131"/>
      <c r="M72" s="130">
        <f t="shared" si="8"/>
        <v>0</v>
      </c>
      <c r="N72" s="74"/>
    </row>
    <row r="73" spans="1:16" s="110" customFormat="1" x14ac:dyDescent="0.25">
      <c r="A73" s="12"/>
      <c r="B73" s="13"/>
      <c r="C73" s="14"/>
      <c r="D73" s="14"/>
      <c r="E73" s="13"/>
      <c r="F73" s="14"/>
    </row>
    <row r="74" spans="1:16" s="110" customFormat="1" x14ac:dyDescent="0.25">
      <c r="A74" s="12"/>
      <c r="B74" s="13"/>
      <c r="C74" s="14"/>
      <c r="D74" s="14"/>
      <c r="E74" s="13"/>
      <c r="F74" s="14"/>
    </row>
    <row r="75" spans="1:16" s="110" customFormat="1" ht="15.75" x14ac:dyDescent="0.25">
      <c r="A75" s="95" t="s">
        <v>227</v>
      </c>
      <c r="B75" s="96"/>
      <c r="C75" s="96"/>
      <c r="D75" s="96"/>
      <c r="E75" s="96"/>
      <c r="F75" s="96"/>
      <c r="G75" s="96"/>
      <c r="H75" s="96"/>
      <c r="I75" s="96"/>
      <c r="J75" s="88"/>
      <c r="K75" s="108"/>
      <c r="L75" s="109"/>
    </row>
    <row r="76" spans="1:16" s="110" customFormat="1" ht="15.75" x14ac:dyDescent="0.25">
      <c r="A76" s="97" t="s">
        <v>231</v>
      </c>
      <c r="B76" s="92"/>
      <c r="C76" s="92"/>
      <c r="D76" s="92"/>
      <c r="E76" s="92"/>
      <c r="F76" s="92"/>
      <c r="G76" s="92"/>
      <c r="H76" s="92"/>
      <c r="I76" s="92"/>
      <c r="J76" s="86"/>
      <c r="L76" s="111"/>
    </row>
    <row r="77" spans="1:16" s="110" customFormat="1" ht="15.75" x14ac:dyDescent="0.25">
      <c r="A77" s="97" t="s">
        <v>224</v>
      </c>
      <c r="B77" s="93"/>
      <c r="C77" s="93"/>
      <c r="D77" s="93"/>
      <c r="E77" s="93"/>
      <c r="F77" s="93"/>
      <c r="G77" s="93"/>
      <c r="H77" s="93"/>
      <c r="I77" s="93"/>
      <c r="J77" s="86"/>
      <c r="L77" s="111"/>
    </row>
    <row r="78" spans="1:16" s="110" customFormat="1" ht="15.75" x14ac:dyDescent="0.25">
      <c r="A78" s="205">
        <f>Master!$B$31</f>
        <v>0</v>
      </c>
      <c r="B78" s="206"/>
      <c r="C78" s="91"/>
      <c r="D78" s="206">
        <f>Master!$E$31</f>
        <v>0</v>
      </c>
      <c r="E78" s="206"/>
      <c r="F78" s="91"/>
      <c r="G78" s="173">
        <f>Master!$G$31</f>
        <v>0</v>
      </c>
      <c r="H78" s="92"/>
      <c r="I78" s="92"/>
      <c r="J78" s="86"/>
      <c r="L78" s="111"/>
    </row>
    <row r="79" spans="1:16" s="110" customFormat="1" ht="15.75" x14ac:dyDescent="0.25">
      <c r="A79" s="106" t="s">
        <v>230</v>
      </c>
      <c r="B79" s="107"/>
      <c r="C79" s="99"/>
      <c r="D79" s="98" t="s">
        <v>225</v>
      </c>
      <c r="E79" s="99"/>
      <c r="F79" s="100"/>
      <c r="G79" s="98" t="s">
        <v>226</v>
      </c>
      <c r="H79" s="100"/>
      <c r="I79" s="100"/>
      <c r="J79" s="87"/>
      <c r="K79" s="112"/>
      <c r="L79" s="113"/>
    </row>
    <row r="80" spans="1:16" s="110" customFormat="1" x14ac:dyDescent="0.25">
      <c r="A80" s="12"/>
      <c r="B80" s="13"/>
      <c r="C80" s="14"/>
      <c r="D80" s="14"/>
      <c r="E80" s="13"/>
      <c r="F80" s="14"/>
    </row>
    <row r="81" spans="1:6" s="110" customFormat="1" x14ac:dyDescent="0.25">
      <c r="A81" s="15"/>
      <c r="B81" s="14"/>
      <c r="C81" s="14"/>
      <c r="D81" s="14"/>
      <c r="E81" s="14"/>
      <c r="F81" s="14"/>
    </row>
    <row r="82" spans="1:6" s="110" customFormat="1" x14ac:dyDescent="0.25">
      <c r="A82" s="15"/>
      <c r="B82" s="16"/>
      <c r="C82" s="16"/>
      <c r="D82" s="16"/>
      <c r="E82" s="16"/>
      <c r="F82" s="16"/>
    </row>
    <row r="83" spans="1:6" s="110" customFormat="1" x14ac:dyDescent="0.25">
      <c r="A83" s="12"/>
      <c r="B83" s="13"/>
      <c r="C83" s="14"/>
      <c r="D83" s="14"/>
      <c r="E83" s="13"/>
      <c r="F83" s="14"/>
    </row>
    <row r="84" spans="1:6" s="110" customFormat="1" x14ac:dyDescent="0.25">
      <c r="A84" s="12"/>
      <c r="B84" s="13"/>
      <c r="C84" s="14"/>
      <c r="D84" s="14"/>
      <c r="E84" s="13"/>
      <c r="F84" s="14"/>
    </row>
    <row r="85" spans="1:6" s="110" customFormat="1" x14ac:dyDescent="0.25">
      <c r="A85" s="12"/>
      <c r="B85" s="13"/>
      <c r="C85" s="14"/>
      <c r="D85" s="14"/>
      <c r="E85" s="13"/>
      <c r="F85" s="14"/>
    </row>
    <row r="86" spans="1:6" s="110" customFormat="1" x14ac:dyDescent="0.25">
      <c r="A86" s="12"/>
      <c r="B86" s="13"/>
      <c r="C86" s="14"/>
      <c r="D86" s="14"/>
      <c r="E86" s="13"/>
      <c r="F86" s="14"/>
    </row>
    <row r="87" spans="1:6" s="110" customFormat="1" x14ac:dyDescent="0.25">
      <c r="A87" s="12"/>
      <c r="B87" s="13"/>
      <c r="C87" s="14"/>
      <c r="D87" s="14"/>
      <c r="E87" s="13"/>
      <c r="F87" s="14"/>
    </row>
    <row r="88" spans="1:6" s="110" customFormat="1" x14ac:dyDescent="0.25">
      <c r="A88" s="17"/>
      <c r="B88" s="13"/>
      <c r="C88" s="13"/>
      <c r="D88" s="13"/>
      <c r="E88" s="13"/>
      <c r="F88" s="13"/>
    </row>
    <row r="89" spans="1:6" s="110" customFormat="1" x14ac:dyDescent="0.25">
      <c r="A89" s="18"/>
      <c r="B89" s="16"/>
      <c r="C89" s="16"/>
      <c r="D89" s="16"/>
      <c r="E89" s="16"/>
      <c r="F89" s="16"/>
    </row>
    <row r="90" spans="1:6" s="110" customFormat="1" x14ac:dyDescent="0.25">
      <c r="A90" s="12"/>
      <c r="B90" s="13"/>
      <c r="C90" s="14"/>
      <c r="D90" s="14"/>
      <c r="E90" s="13"/>
      <c r="F90" s="14"/>
    </row>
    <row r="91" spans="1:6" s="110" customFormat="1" x14ac:dyDescent="0.25">
      <c r="A91" s="12"/>
      <c r="B91" s="13"/>
      <c r="C91" s="14"/>
      <c r="D91" s="14"/>
      <c r="E91" s="13"/>
      <c r="F91" s="14"/>
    </row>
    <row r="92" spans="1:6" s="110" customFormat="1" x14ac:dyDescent="0.25">
      <c r="A92" s="12"/>
      <c r="B92" s="14"/>
      <c r="C92" s="14"/>
      <c r="D92" s="14"/>
      <c r="E92" s="14"/>
      <c r="F92" s="14"/>
    </row>
    <row r="93" spans="1:6" s="110" customFormat="1" x14ac:dyDescent="0.25">
      <c r="A93" s="12"/>
      <c r="B93" s="13"/>
      <c r="C93" s="14"/>
      <c r="D93" s="14"/>
      <c r="E93" s="13"/>
      <c r="F93" s="14"/>
    </row>
    <row r="94" spans="1:6" s="110" customFormat="1" x14ac:dyDescent="0.25">
      <c r="A94" s="12"/>
      <c r="B94" s="13"/>
      <c r="C94" s="14"/>
      <c r="D94" s="14"/>
      <c r="E94" s="13"/>
      <c r="F94" s="14"/>
    </row>
    <row r="95" spans="1:6" s="110" customFormat="1" x14ac:dyDescent="0.25">
      <c r="A95" s="12"/>
      <c r="B95" s="13"/>
      <c r="C95" s="14"/>
      <c r="D95" s="14"/>
      <c r="E95" s="13"/>
      <c r="F95" s="14"/>
    </row>
    <row r="96" spans="1:6" s="110" customFormat="1" x14ac:dyDescent="0.25">
      <c r="A96" s="12"/>
      <c r="B96" s="14"/>
      <c r="C96" s="14"/>
      <c r="D96" s="14"/>
      <c r="E96" s="14"/>
      <c r="F96" s="14"/>
    </row>
    <row r="97" spans="1:7" s="110" customFormat="1" x14ac:dyDescent="0.25">
      <c r="A97" s="12"/>
      <c r="B97" s="14"/>
      <c r="C97" s="14"/>
      <c r="D97" s="14"/>
      <c r="E97" s="14"/>
      <c r="F97" s="14"/>
    </row>
    <row r="98" spans="1:7" s="110" customFormat="1" x14ac:dyDescent="0.25">
      <c r="A98" s="12"/>
      <c r="B98" s="14"/>
      <c r="C98" s="29"/>
      <c r="D98" s="29"/>
      <c r="E98" s="14"/>
      <c r="F98" s="14"/>
      <c r="G98" s="14"/>
    </row>
    <row r="99" spans="1:7" s="110" customFormat="1" x14ac:dyDescent="0.25">
      <c r="A99" s="12"/>
      <c r="B99" s="14"/>
      <c r="C99" s="29"/>
      <c r="D99" s="29"/>
      <c r="E99" s="14"/>
      <c r="F99" s="14"/>
      <c r="G99" s="14"/>
    </row>
    <row r="100" spans="1:7" s="110" customFormat="1" x14ac:dyDescent="0.25">
      <c r="A100" s="12"/>
      <c r="B100" s="13"/>
      <c r="C100" s="29"/>
      <c r="D100" s="29"/>
      <c r="E100" s="14"/>
      <c r="F100" s="13"/>
      <c r="G100" s="14"/>
    </row>
    <row r="101" spans="1:7" s="110" customFormat="1" x14ac:dyDescent="0.25">
      <c r="A101" s="12"/>
      <c r="B101" s="13"/>
      <c r="C101" s="29"/>
      <c r="D101" s="29"/>
      <c r="E101" s="14"/>
      <c r="F101" s="13"/>
      <c r="G101" s="14"/>
    </row>
    <row r="102" spans="1:7" s="110" customFormat="1" x14ac:dyDescent="0.25">
      <c r="A102" s="12"/>
      <c r="B102" s="13"/>
      <c r="C102" s="29"/>
      <c r="D102" s="29"/>
      <c r="E102" s="14"/>
      <c r="F102" s="13"/>
      <c r="G102" s="14"/>
    </row>
    <row r="103" spans="1:7" s="110" customFormat="1" x14ac:dyDescent="0.25">
      <c r="A103" s="12"/>
      <c r="B103" s="13"/>
      <c r="C103" s="29"/>
      <c r="D103" s="29"/>
      <c r="E103" s="14"/>
      <c r="F103" s="13"/>
      <c r="G103" s="14"/>
    </row>
    <row r="104" spans="1:7" s="110" customFormat="1" x14ac:dyDescent="0.25">
      <c r="A104" s="12"/>
      <c r="B104" s="14"/>
      <c r="C104" s="29"/>
      <c r="D104" s="29"/>
      <c r="E104" s="14"/>
      <c r="F104" s="14"/>
      <c r="G104" s="14"/>
    </row>
    <row r="105" spans="1:7" s="110" customFormat="1" x14ac:dyDescent="0.25">
      <c r="A105" s="12"/>
      <c r="B105" s="14"/>
      <c r="C105" s="29"/>
      <c r="D105" s="29"/>
      <c r="E105" s="14"/>
      <c r="F105" s="14"/>
      <c r="G105" s="14"/>
    </row>
    <row r="106" spans="1:7" s="110" customFormat="1" x14ac:dyDescent="0.25">
      <c r="A106" s="12"/>
      <c r="B106" s="14"/>
      <c r="C106" s="29"/>
      <c r="D106" s="29"/>
      <c r="E106" s="14"/>
      <c r="F106" s="14"/>
      <c r="G106" s="14"/>
    </row>
    <row r="107" spans="1:7" s="110" customFormat="1" x14ac:dyDescent="0.25">
      <c r="A107" s="12"/>
      <c r="B107" s="13"/>
      <c r="C107" s="29"/>
      <c r="D107" s="29"/>
      <c r="E107" s="14"/>
      <c r="F107" s="13"/>
      <c r="G107" s="14"/>
    </row>
    <row r="108" spans="1:7" s="110" customFormat="1" x14ac:dyDescent="0.25">
      <c r="A108" s="12"/>
      <c r="B108" s="14"/>
      <c r="C108" s="29"/>
      <c r="D108" s="29"/>
      <c r="E108" s="14"/>
      <c r="F108" s="14"/>
      <c r="G108" s="14"/>
    </row>
    <row r="109" spans="1:7" s="110" customFormat="1" x14ac:dyDescent="0.25">
      <c r="A109" s="30"/>
      <c r="B109" s="31"/>
      <c r="C109" s="32"/>
      <c r="D109" s="32"/>
      <c r="E109" s="31"/>
      <c r="F109" s="31"/>
      <c r="G109" s="31"/>
    </row>
    <row r="110" spans="1:7" s="110" customFormat="1" x14ac:dyDescent="0.25">
      <c r="A110" s="12"/>
      <c r="B110" s="14"/>
      <c r="C110" s="29"/>
      <c r="D110" s="29"/>
      <c r="E110" s="14"/>
      <c r="F110" s="14"/>
      <c r="G110" s="14"/>
    </row>
    <row r="111" spans="1:7" s="110" customFormat="1" x14ac:dyDescent="0.25">
      <c r="A111" s="12"/>
      <c r="B111" s="13"/>
      <c r="C111" s="29"/>
      <c r="D111" s="29"/>
      <c r="E111" s="14"/>
      <c r="F111" s="13"/>
      <c r="G111" s="14"/>
    </row>
  </sheetData>
  <sheetProtection password="DE6E" sheet="1" objects="1" scenarios="1" formatColumns="0" formatRows="0"/>
  <sortState ref="A13:M50">
    <sortCondition ref="B13:B50"/>
  </sortState>
  <mergeCells count="13">
    <mergeCell ref="A78:B78"/>
    <mergeCell ref="D78:E78"/>
    <mergeCell ref="K9:L9"/>
    <mergeCell ref="C5:F5"/>
    <mergeCell ref="C7:F7"/>
    <mergeCell ref="C8:F8"/>
    <mergeCell ref="C6:F6"/>
    <mergeCell ref="C4:F4"/>
    <mergeCell ref="C1:F1"/>
    <mergeCell ref="G1:J1"/>
    <mergeCell ref="C2:F2"/>
    <mergeCell ref="G2:J2"/>
    <mergeCell ref="C3:F3"/>
  </mergeCells>
  <hyperlinks>
    <hyperlink ref="M1" location="Master!A1" display="(Return to Master Tab)"/>
  </hyperlinks>
  <pageMargins left="0.25" right="0.25" top="0.75" bottom="0.75" header="0.3" footer="0.3"/>
  <pageSetup scale="44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3" tint="0.59999389629810485"/>
  </sheetPr>
  <dimension ref="A1:M159"/>
  <sheetViews>
    <sheetView showGridLines="0" showZeros="0" zoomScaleNormal="100" workbookViewId="0">
      <pane ySplit="12" topLeftCell="A13" activePane="bottomLeft" state="frozen"/>
      <selection activeCell="G1" sqref="G1:J1"/>
      <selection pane="bottomLeft" activeCell="C29" sqref="C29"/>
    </sheetView>
  </sheetViews>
  <sheetFormatPr defaultRowHeight="15" x14ac:dyDescent="0.25"/>
  <cols>
    <col min="1" max="1" width="2.42578125" style="122" customWidth="1"/>
    <col min="2" max="2" width="13.7109375" style="122" bestFit="1" customWidth="1"/>
    <col min="3" max="3" width="35.5703125" style="122" bestFit="1" customWidth="1"/>
    <col min="4" max="4" width="12.140625" style="122" bestFit="1" customWidth="1"/>
    <col min="5" max="5" width="16.28515625" style="122" customWidth="1"/>
    <col min="6" max="6" width="20" style="122" customWidth="1"/>
    <col min="7" max="7" width="21.140625" style="122" customWidth="1"/>
    <col min="8" max="12" width="17.42578125" style="122" customWidth="1"/>
    <col min="13" max="13" width="13.140625" style="122" customWidth="1"/>
    <col min="14" max="16384" width="9.140625" style="122"/>
  </cols>
  <sheetData>
    <row r="1" spans="2:13" x14ac:dyDescent="0.25">
      <c r="B1" s="180" t="str">
        <f>Master!A3</f>
        <v xml:space="preserve">a. </v>
      </c>
      <c r="C1" s="180" t="str">
        <f>Master!B3</f>
        <v>Agency Name:</v>
      </c>
      <c r="D1" s="211">
        <f>Master!C3</f>
        <v>0</v>
      </c>
      <c r="E1" s="211"/>
      <c r="F1" s="211"/>
      <c r="G1" s="210" t="s">
        <v>142</v>
      </c>
      <c r="H1" s="210"/>
      <c r="I1" s="210"/>
      <c r="J1" s="210"/>
      <c r="M1" s="123" t="s">
        <v>237</v>
      </c>
    </row>
    <row r="2" spans="2:13" x14ac:dyDescent="0.25">
      <c r="B2" s="180" t="str">
        <f>Master!A4</f>
        <v xml:space="preserve">b. </v>
      </c>
      <c r="C2" s="180" t="str">
        <f>Master!B4</f>
        <v>Contract No.:</v>
      </c>
      <c r="D2" s="208">
        <f>Master!C4</f>
        <v>0</v>
      </c>
      <c r="E2" s="208"/>
      <c r="F2" s="208"/>
      <c r="G2" s="210" t="s">
        <v>104</v>
      </c>
      <c r="H2" s="210"/>
      <c r="I2" s="210"/>
      <c r="J2" s="210"/>
      <c r="M2" s="124" t="str">
        <f>Master!$G$1</f>
        <v>Rev.03/31/2014</v>
      </c>
    </row>
    <row r="3" spans="2:13" x14ac:dyDescent="0.25">
      <c r="B3" s="180" t="str">
        <f>Master!A5</f>
        <v xml:space="preserve">c. </v>
      </c>
      <c r="C3" s="180" t="str">
        <f>Master!B5</f>
        <v>Month/Year of :</v>
      </c>
      <c r="D3" s="212">
        <f>Master!C5</f>
        <v>0</v>
      </c>
      <c r="E3" s="208"/>
      <c r="F3" s="208"/>
      <c r="G3" s="210" t="s">
        <v>105</v>
      </c>
      <c r="H3" s="210"/>
      <c r="I3" s="210"/>
      <c r="J3" s="210"/>
      <c r="M3" s="124" t="str">
        <f>Master!$G$2</f>
        <v>Version: 3.2.1</v>
      </c>
    </row>
    <row r="4" spans="2:13" x14ac:dyDescent="0.25">
      <c r="B4" s="180" t="str">
        <f>Master!A6</f>
        <v xml:space="preserve">d.  </v>
      </c>
      <c r="C4" s="180" t="str">
        <f>Master!B6</f>
        <v># months in the contract:</v>
      </c>
      <c r="D4" s="208">
        <f>Master!C6</f>
        <v>0</v>
      </c>
      <c r="E4" s="208"/>
      <c r="F4" s="208"/>
      <c r="I4" s="125"/>
    </row>
    <row r="5" spans="2:13" x14ac:dyDescent="0.25">
      <c r="B5" s="180" t="str">
        <f>Master!A7</f>
        <v>e.</v>
      </c>
      <c r="C5" s="180" t="str">
        <f>Master!B7</f>
        <v># months remaining (including month in c.):</v>
      </c>
      <c r="D5" s="208">
        <f>Master!C7</f>
        <v>0</v>
      </c>
      <c r="E5" s="208"/>
      <c r="F5" s="208"/>
    </row>
    <row r="6" spans="2:13" s="177" customFormat="1" x14ac:dyDescent="0.25">
      <c r="B6" s="180" t="str">
        <f>Master!A8</f>
        <v xml:space="preserve">f.  </v>
      </c>
      <c r="C6" s="180" t="str">
        <f>Master!B8</f>
        <v># months incurred (including month in c.):</v>
      </c>
      <c r="D6" s="208">
        <f>Master!C8</f>
        <v>0</v>
      </c>
      <c r="E6" s="208"/>
      <c r="F6" s="208"/>
    </row>
    <row r="7" spans="2:13" x14ac:dyDescent="0.25">
      <c r="B7" s="180" t="str">
        <f>Master!A9</f>
        <v xml:space="preserve">g.  </v>
      </c>
      <c r="C7" s="180" t="str">
        <f>Master!B9</f>
        <v>Federal ID:</v>
      </c>
      <c r="D7" s="208">
        <f>Master!C9</f>
        <v>0</v>
      </c>
      <c r="E7" s="208"/>
      <c r="F7" s="208"/>
    </row>
    <row r="8" spans="2:13" x14ac:dyDescent="0.25">
      <c r="B8" s="180" t="str">
        <f>Master!A10</f>
        <v>h.</v>
      </c>
      <c r="C8" s="180" t="str">
        <f>Master!B10</f>
        <v>Address:</v>
      </c>
      <c r="D8" s="208">
        <f>Master!C10</f>
        <v>0</v>
      </c>
      <c r="E8" s="208"/>
      <c r="F8" s="208"/>
      <c r="G8" s="135"/>
      <c r="H8" s="135"/>
      <c r="I8" s="135"/>
      <c r="J8" s="135"/>
    </row>
    <row r="10" spans="2:13" ht="42" customHeight="1" x14ac:dyDescent="0.25">
      <c r="B10" s="3" t="s">
        <v>9</v>
      </c>
      <c r="C10" s="33" t="s">
        <v>5</v>
      </c>
      <c r="D10" s="3" t="s">
        <v>218</v>
      </c>
      <c r="E10" s="33" t="s">
        <v>6</v>
      </c>
      <c r="F10" s="33" t="s">
        <v>89</v>
      </c>
      <c r="G10" s="3" t="s">
        <v>77</v>
      </c>
      <c r="H10" s="34" t="s">
        <v>8</v>
      </c>
      <c r="I10" s="33" t="s">
        <v>91</v>
      </c>
      <c r="J10" s="33" t="s">
        <v>34</v>
      </c>
      <c r="K10" s="33" t="s">
        <v>35</v>
      </c>
      <c r="L10" s="33" t="s">
        <v>36</v>
      </c>
      <c r="M10" s="33" t="s">
        <v>37</v>
      </c>
    </row>
    <row r="11" spans="2:13" ht="22.5" customHeight="1" x14ac:dyDescent="0.25">
      <c r="B11" s="35"/>
      <c r="C11" s="35"/>
      <c r="D11" s="5"/>
      <c r="E11" s="36" t="s">
        <v>90</v>
      </c>
      <c r="F11" s="36" t="s">
        <v>90</v>
      </c>
      <c r="G11" s="7" t="s">
        <v>188</v>
      </c>
      <c r="H11" s="37" t="s">
        <v>174</v>
      </c>
      <c r="I11" s="36" t="s">
        <v>175</v>
      </c>
      <c r="J11" s="38" t="s">
        <v>177</v>
      </c>
      <c r="K11" s="36" t="s">
        <v>176</v>
      </c>
      <c r="L11" s="39" t="s">
        <v>178</v>
      </c>
      <c r="M11" s="136" t="s">
        <v>179</v>
      </c>
    </row>
    <row r="12" spans="2:13" x14ac:dyDescent="0.25">
      <c r="B12" s="40">
        <v>1</v>
      </c>
      <c r="C12" s="40">
        <v>2</v>
      </c>
      <c r="D12" s="8">
        <v>3</v>
      </c>
      <c r="E12" s="40">
        <v>4</v>
      </c>
      <c r="F12" s="40">
        <v>5</v>
      </c>
      <c r="G12" s="40">
        <v>6</v>
      </c>
      <c r="H12" s="40">
        <v>7</v>
      </c>
      <c r="I12" s="40">
        <v>8</v>
      </c>
      <c r="J12" s="40">
        <v>9</v>
      </c>
      <c r="K12" s="40">
        <v>10</v>
      </c>
      <c r="L12" s="40">
        <v>11</v>
      </c>
      <c r="M12" s="40">
        <v>12</v>
      </c>
    </row>
    <row r="13" spans="2:13" ht="9" customHeight="1" x14ac:dyDescent="0.25">
      <c r="B13" s="12"/>
      <c r="C13" s="13"/>
      <c r="D13" s="13"/>
      <c r="E13" s="14"/>
    </row>
    <row r="14" spans="2:13" ht="16.5" customHeight="1" x14ac:dyDescent="0.25">
      <c r="B14" s="84" t="s">
        <v>189</v>
      </c>
      <c r="C14" s="85" t="s">
        <v>164</v>
      </c>
      <c r="D14" s="13"/>
      <c r="E14" s="14"/>
    </row>
    <row r="15" spans="2:13" x14ac:dyDescent="0.25">
      <c r="B15" s="77">
        <f>'ASA Wrksht'!A15</f>
        <v>18</v>
      </c>
      <c r="C15" s="78" t="str">
        <f>'ASA Wrksht'!B15</f>
        <v>Residential Level 1</v>
      </c>
      <c r="D15" s="79" t="str">
        <f>'ASA Wrksht'!F15</f>
        <v>Days</v>
      </c>
      <c r="E15" s="83"/>
      <c r="F15" s="75"/>
      <c r="G15" s="139">
        <f>'ASA Wrksht'!M15</f>
        <v>0</v>
      </c>
      <c r="H15" s="140">
        <f>E15*G15</f>
        <v>0</v>
      </c>
      <c r="I15" s="76"/>
      <c r="J15" s="142">
        <f t="shared" ref="J15:J23" si="0">ROUND(H15-I15,2)</f>
        <v>0</v>
      </c>
      <c r="K15" s="181" t="str">
        <f t="shared" ref="K15:K23" si="1">IF(F15="","XXXXXXXXXX",ROUND(MAX((F15/$D$4*$D$6)-I15,(F15-I15)/$D$5),2))</f>
        <v>XXXXXXXXXX</v>
      </c>
      <c r="L15" s="76"/>
      <c r="M15" s="130">
        <f t="shared" ref="M15:M23" si="2">IF(E15="",0,L15/E15)</f>
        <v>0</v>
      </c>
    </row>
    <row r="16" spans="2:13" x14ac:dyDescent="0.25">
      <c r="B16" s="77">
        <f>'ASA Wrksht'!A16</f>
        <v>19</v>
      </c>
      <c r="C16" s="78" t="str">
        <f>'ASA Wrksht'!B16</f>
        <v>Residential Level 2</v>
      </c>
      <c r="D16" s="79" t="str">
        <f>'ASA Wrksht'!F16</f>
        <v>Days</v>
      </c>
      <c r="E16" s="83"/>
      <c r="F16" s="75"/>
      <c r="G16" s="139">
        <f>'ASA Wrksht'!M16</f>
        <v>0</v>
      </c>
      <c r="H16" s="140">
        <f t="shared" ref="H16:H23" si="3">E16*G16</f>
        <v>0</v>
      </c>
      <c r="I16" s="76"/>
      <c r="J16" s="142">
        <f t="shared" si="0"/>
        <v>0</v>
      </c>
      <c r="K16" s="181" t="str">
        <f t="shared" si="1"/>
        <v>XXXXXXXXXX</v>
      </c>
      <c r="L16" s="76"/>
      <c r="M16" s="130">
        <f t="shared" si="2"/>
        <v>0</v>
      </c>
    </row>
    <row r="17" spans="1:13" x14ac:dyDescent="0.25">
      <c r="B17" s="77">
        <f>'ASA Wrksht'!A17</f>
        <v>20</v>
      </c>
      <c r="C17" s="78" t="str">
        <f>'ASA Wrksht'!B17</f>
        <v>Residential Level 3</v>
      </c>
      <c r="D17" s="79" t="str">
        <f>'ASA Wrksht'!F17</f>
        <v>Days</v>
      </c>
      <c r="E17" s="83"/>
      <c r="F17" s="75"/>
      <c r="G17" s="139">
        <f>'ASA Wrksht'!M17</f>
        <v>0</v>
      </c>
      <c r="H17" s="140">
        <f t="shared" si="3"/>
        <v>0</v>
      </c>
      <c r="I17" s="76"/>
      <c r="J17" s="142">
        <f t="shared" si="0"/>
        <v>0</v>
      </c>
      <c r="K17" s="181" t="str">
        <f t="shared" si="1"/>
        <v>XXXXXXXXXX</v>
      </c>
      <c r="L17" s="76"/>
      <c r="M17" s="130">
        <f t="shared" si="2"/>
        <v>0</v>
      </c>
    </row>
    <row r="18" spans="1:13" x14ac:dyDescent="0.25">
      <c r="B18" s="77">
        <f>'ASA Wrksht'!A18</f>
        <v>21</v>
      </c>
      <c r="C18" s="78" t="str">
        <f>'ASA Wrksht'!B18</f>
        <v>Residential Level 4</v>
      </c>
      <c r="D18" s="79" t="str">
        <f>'ASA Wrksht'!F18</f>
        <v>Days</v>
      </c>
      <c r="E18" s="83"/>
      <c r="F18" s="75"/>
      <c r="G18" s="139">
        <f>'ASA Wrksht'!M18</f>
        <v>0</v>
      </c>
      <c r="H18" s="140">
        <f t="shared" si="3"/>
        <v>0</v>
      </c>
      <c r="I18" s="76"/>
      <c r="J18" s="142">
        <f t="shared" si="0"/>
        <v>0</v>
      </c>
      <c r="K18" s="181" t="str">
        <f t="shared" si="1"/>
        <v>XXXXXXXXXX</v>
      </c>
      <c r="L18" s="76"/>
      <c r="M18" s="130">
        <f t="shared" si="2"/>
        <v>0</v>
      </c>
    </row>
    <row r="19" spans="1:13" x14ac:dyDescent="0.25">
      <c r="B19" s="77">
        <f>'ASA Wrksht'!A19</f>
        <v>36</v>
      </c>
      <c r="C19" s="78" t="str">
        <f>'ASA Wrksht'!B19</f>
        <v>Room &amp; Board Level 1</v>
      </c>
      <c r="D19" s="79" t="str">
        <f>'ASA Wrksht'!F19</f>
        <v>Days</v>
      </c>
      <c r="E19" s="83"/>
      <c r="F19" s="75"/>
      <c r="G19" s="139">
        <f>'ASA Wrksht'!M19</f>
        <v>0</v>
      </c>
      <c r="H19" s="140">
        <f t="shared" si="3"/>
        <v>0</v>
      </c>
      <c r="I19" s="76"/>
      <c r="J19" s="142">
        <f t="shared" si="0"/>
        <v>0</v>
      </c>
      <c r="K19" s="181" t="str">
        <f t="shared" si="1"/>
        <v>XXXXXXXXXX</v>
      </c>
      <c r="L19" s="76"/>
      <c r="M19" s="130">
        <f t="shared" si="2"/>
        <v>0</v>
      </c>
    </row>
    <row r="20" spans="1:13" x14ac:dyDescent="0.25">
      <c r="B20" s="77">
        <f>'ASA Wrksht'!A20</f>
        <v>37</v>
      </c>
      <c r="C20" s="78" t="str">
        <f>'ASA Wrksht'!B20</f>
        <v>Room &amp; Board Level 2</v>
      </c>
      <c r="D20" s="79" t="str">
        <f>'ASA Wrksht'!F20</f>
        <v>Days</v>
      </c>
      <c r="E20" s="83"/>
      <c r="F20" s="75"/>
      <c r="G20" s="139">
        <f>'ASA Wrksht'!M20</f>
        <v>0</v>
      </c>
      <c r="H20" s="140">
        <f t="shared" si="3"/>
        <v>0</v>
      </c>
      <c r="I20" s="76"/>
      <c r="J20" s="142">
        <f t="shared" si="0"/>
        <v>0</v>
      </c>
      <c r="K20" s="181" t="str">
        <f t="shared" si="1"/>
        <v>XXXXXXXXXX</v>
      </c>
      <c r="L20" s="76"/>
      <c r="M20" s="130">
        <f t="shared" si="2"/>
        <v>0</v>
      </c>
    </row>
    <row r="21" spans="1:13" x14ac:dyDescent="0.25">
      <c r="B21" s="77">
        <f>'ASA Wrksht'!A21</f>
        <v>38</v>
      </c>
      <c r="C21" s="78" t="str">
        <f>'ASA Wrksht'!B21</f>
        <v>Room &amp; Board Level 3</v>
      </c>
      <c r="D21" s="79" t="str">
        <f>'ASA Wrksht'!F21</f>
        <v>Days</v>
      </c>
      <c r="E21" s="83"/>
      <c r="F21" s="75"/>
      <c r="G21" s="139">
        <f>'ASA Wrksht'!M21</f>
        <v>0</v>
      </c>
      <c r="H21" s="140">
        <f t="shared" si="3"/>
        <v>0</v>
      </c>
      <c r="I21" s="76"/>
      <c r="J21" s="142">
        <f t="shared" si="0"/>
        <v>0</v>
      </c>
      <c r="K21" s="181" t="str">
        <f t="shared" si="1"/>
        <v>XXXXXXXXXX</v>
      </c>
      <c r="L21" s="76"/>
      <c r="M21" s="130">
        <f t="shared" si="2"/>
        <v>0</v>
      </c>
    </row>
    <row r="22" spans="1:13" x14ac:dyDescent="0.25">
      <c r="B22" s="77">
        <f>'ASA Wrksht'!A22</f>
        <v>0</v>
      </c>
      <c r="C22" s="78">
        <f>'ASA Wrksht'!B22</f>
        <v>0</v>
      </c>
      <c r="D22" s="79">
        <f>'ASA Wrksht'!F22</f>
        <v>0</v>
      </c>
      <c r="E22" s="83"/>
      <c r="F22" s="75"/>
      <c r="G22" s="139">
        <f>'ASA Wrksht'!M22</f>
        <v>0</v>
      </c>
      <c r="H22" s="140">
        <f t="shared" si="3"/>
        <v>0</v>
      </c>
      <c r="I22" s="76"/>
      <c r="J22" s="142">
        <f t="shared" si="0"/>
        <v>0</v>
      </c>
      <c r="K22" s="181" t="str">
        <f t="shared" si="1"/>
        <v>XXXXXXXXXX</v>
      </c>
      <c r="L22" s="76"/>
      <c r="M22" s="130">
        <f t="shared" si="2"/>
        <v>0</v>
      </c>
    </row>
    <row r="23" spans="1:13" ht="15.75" customHeight="1" x14ac:dyDescent="0.25">
      <c r="B23" s="77">
        <f>'ASA Wrksht'!A23</f>
        <v>0</v>
      </c>
      <c r="C23" s="78">
        <f>'ASA Wrksht'!B23</f>
        <v>0</v>
      </c>
      <c r="D23" s="79">
        <f>'ASA Wrksht'!F23</f>
        <v>0</v>
      </c>
      <c r="E23" s="83"/>
      <c r="F23" s="75"/>
      <c r="G23" s="139">
        <f>'ASA Wrksht'!M23</f>
        <v>0</v>
      </c>
      <c r="H23" s="140">
        <f t="shared" si="3"/>
        <v>0</v>
      </c>
      <c r="I23" s="76"/>
      <c r="J23" s="142">
        <f t="shared" si="0"/>
        <v>0</v>
      </c>
      <c r="K23" s="181" t="str">
        <f t="shared" si="1"/>
        <v>XXXXXXXXXX</v>
      </c>
      <c r="L23" s="76"/>
      <c r="M23" s="130">
        <f t="shared" si="2"/>
        <v>0</v>
      </c>
    </row>
    <row r="24" spans="1:13" ht="6.75" customHeight="1" x14ac:dyDescent="0.25">
      <c r="A24" s="152"/>
      <c r="B24" s="12">
        <f>'ASA Wrksht'!A24</f>
        <v>0</v>
      </c>
      <c r="C24" s="13">
        <f>'ASA Wrksht'!B24</f>
        <v>0</v>
      </c>
      <c r="D24" s="13">
        <f>'ASA Wrksht'!F24</f>
        <v>0</v>
      </c>
      <c r="E24" s="14"/>
      <c r="K24" s="144"/>
    </row>
    <row r="25" spans="1:13" ht="15" customHeight="1" thickBot="1" x14ac:dyDescent="0.3">
      <c r="A25" s="152"/>
      <c r="B25" s="41" t="s">
        <v>189</v>
      </c>
      <c r="C25" s="42" t="s">
        <v>184</v>
      </c>
      <c r="D25" s="42">
        <f>'ASA Wrksht'!F25</f>
        <v>0</v>
      </c>
      <c r="E25" s="43"/>
      <c r="F25" s="2"/>
      <c r="G25" s="145">
        <f>SUM(G14:G24)</f>
        <v>0</v>
      </c>
      <c r="H25" s="162">
        <f>SUM(H14:H24)</f>
        <v>0</v>
      </c>
      <c r="I25" s="162">
        <f t="shared" ref="I25:J25" si="4">SUM(I14:I24)</f>
        <v>0</v>
      </c>
      <c r="J25" s="162">
        <f t="shared" si="4"/>
        <v>0</v>
      </c>
      <c r="K25" s="182" t="e">
        <f>ROUND(MAX((F25/$D$4*$D$6)-I25,(F25-I25)/$D$5),2)</f>
        <v>#DIV/0!</v>
      </c>
      <c r="L25" s="163">
        <f t="shared" ref="L25:M25" si="5">SUM(L14:L24)</f>
        <v>0</v>
      </c>
      <c r="M25" s="145">
        <f t="shared" si="5"/>
        <v>0</v>
      </c>
    </row>
    <row r="26" spans="1:13" ht="15" customHeight="1" thickBot="1" x14ac:dyDescent="0.3">
      <c r="A26" s="152"/>
      <c r="B26" s="15">
        <f>'ASA Wrksht'!A26</f>
        <v>0</v>
      </c>
      <c r="C26" s="15">
        <f>'ASA Wrksht'!B26</f>
        <v>0</v>
      </c>
      <c r="D26" s="9">
        <f>'ASA Wrksht'!F26</f>
        <v>0</v>
      </c>
      <c r="E26" s="15"/>
      <c r="F26" s="147" t="str">
        <f>IF((SUM(F14:F24))&gt;F25,"Please check funding above","")</f>
        <v/>
      </c>
      <c r="L26" s="148" t="e">
        <f>MIN(K25,J25)</f>
        <v>#DIV/0!</v>
      </c>
      <c r="M26" s="149" t="s">
        <v>172</v>
      </c>
    </row>
    <row r="27" spans="1:13" ht="16.5" customHeight="1" x14ac:dyDescent="0.25">
      <c r="A27" s="152"/>
      <c r="B27" s="84" t="s">
        <v>192</v>
      </c>
      <c r="C27" s="85" t="s">
        <v>165</v>
      </c>
      <c r="D27" s="13">
        <f>'ASA Wrksht'!F27</f>
        <v>0</v>
      </c>
      <c r="E27" s="14"/>
    </row>
    <row r="28" spans="1:13" x14ac:dyDescent="0.25">
      <c r="B28" s="77">
        <f>'ASA Wrksht'!A28</f>
        <v>29</v>
      </c>
      <c r="C28" s="78" t="str">
        <f>'ASA Wrksht'!B28</f>
        <v>Aftercare -  Individual</v>
      </c>
      <c r="D28" s="79" t="str">
        <f>'ASA Wrksht'!F28</f>
        <v>Hours</v>
      </c>
      <c r="E28" s="83"/>
      <c r="F28" s="75"/>
      <c r="G28" s="139">
        <f>'ASA Wrksht'!M28</f>
        <v>0</v>
      </c>
      <c r="H28" s="140">
        <f t="shared" ref="H28:H52" si="6">E28*G28</f>
        <v>0</v>
      </c>
      <c r="I28" s="76"/>
      <c r="J28" s="142">
        <f t="shared" ref="J28:J53" si="7">ROUND(H28-I28,2)</f>
        <v>0</v>
      </c>
      <c r="K28" s="181" t="str">
        <f t="shared" ref="K28:K53" si="8">IF(F28="","XXXXXXXXXX",ROUND(MAX((F28/$D$4*$D$6)-I28,(F28-I28)/$D$5),2))</f>
        <v>XXXXXXXXXX</v>
      </c>
      <c r="L28" s="76"/>
      <c r="M28" s="130">
        <f t="shared" ref="M28:M53" si="9">IF(E28="",0,L28/E28)</f>
        <v>0</v>
      </c>
    </row>
    <row r="29" spans="1:13" x14ac:dyDescent="0.25">
      <c r="B29" s="77">
        <f>'ASA Wrksht'!A29</f>
        <v>43</v>
      </c>
      <c r="C29" s="78" t="str">
        <f>'ASA Wrksht'!B29</f>
        <v>Aftercare - Group</v>
      </c>
      <c r="D29" s="79" t="str">
        <f>'ASA Wrksht'!F29</f>
        <v>Hours</v>
      </c>
      <c r="E29" s="83"/>
      <c r="F29" s="75"/>
      <c r="G29" s="139">
        <f>'ASA Wrksht'!M29</f>
        <v>0</v>
      </c>
      <c r="H29" s="140">
        <f t="shared" si="6"/>
        <v>0</v>
      </c>
      <c r="I29" s="76"/>
      <c r="J29" s="142">
        <f t="shared" si="7"/>
        <v>0</v>
      </c>
      <c r="K29" s="181" t="str">
        <f t="shared" si="8"/>
        <v>XXXXXXXXXX</v>
      </c>
      <c r="L29" s="76"/>
      <c r="M29" s="130">
        <f t="shared" si="9"/>
        <v>0</v>
      </c>
    </row>
    <row r="30" spans="1:13" x14ac:dyDescent="0.25">
      <c r="B30" s="77">
        <f>'ASA Wrksht'!A30</f>
        <v>1</v>
      </c>
      <c r="C30" s="78" t="str">
        <f>'ASA Wrksht'!B30</f>
        <v>Assessment</v>
      </c>
      <c r="D30" s="79" t="str">
        <f>'ASA Wrksht'!F30</f>
        <v>Hours</v>
      </c>
      <c r="E30" s="83"/>
      <c r="F30" s="75"/>
      <c r="G30" s="139">
        <f>'ASA Wrksht'!M30</f>
        <v>0</v>
      </c>
      <c r="H30" s="140">
        <f t="shared" si="6"/>
        <v>0</v>
      </c>
      <c r="I30" s="76"/>
      <c r="J30" s="142">
        <f t="shared" si="7"/>
        <v>0</v>
      </c>
      <c r="K30" s="181" t="str">
        <f t="shared" si="8"/>
        <v>XXXXXXXXXX</v>
      </c>
      <c r="L30" s="76"/>
      <c r="M30" s="130">
        <f t="shared" si="9"/>
        <v>0</v>
      </c>
    </row>
    <row r="31" spans="1:13" x14ac:dyDescent="0.25">
      <c r="B31" s="77">
        <f>'ASA Wrksht'!A31</f>
        <v>2</v>
      </c>
      <c r="C31" s="78" t="str">
        <f>'ASA Wrksht'!B31</f>
        <v>Case Management</v>
      </c>
      <c r="D31" s="79" t="str">
        <f>'ASA Wrksht'!F31</f>
        <v>Hours</v>
      </c>
      <c r="E31" s="83"/>
      <c r="F31" s="75"/>
      <c r="G31" s="139">
        <f>'ASA Wrksht'!M31</f>
        <v>0</v>
      </c>
      <c r="H31" s="140">
        <f t="shared" si="6"/>
        <v>0</v>
      </c>
      <c r="I31" s="76"/>
      <c r="J31" s="142">
        <f t="shared" si="7"/>
        <v>0</v>
      </c>
      <c r="K31" s="181" t="str">
        <f t="shared" si="8"/>
        <v>XXXXXXXXXX</v>
      </c>
      <c r="L31" s="76"/>
      <c r="M31" s="130">
        <f t="shared" si="9"/>
        <v>0</v>
      </c>
    </row>
    <row r="32" spans="1:13" ht="15.75" hidden="1" customHeight="1" x14ac:dyDescent="0.25">
      <c r="B32" s="77">
        <f>'ASA Wrksht'!A32</f>
        <v>0</v>
      </c>
      <c r="C32" s="78">
        <f>'ASA Wrksht'!B32</f>
        <v>0</v>
      </c>
      <c r="D32" s="79">
        <f>'ASA Wrksht'!F32</f>
        <v>0</v>
      </c>
      <c r="E32" s="83"/>
      <c r="F32" s="75"/>
      <c r="G32" s="139">
        <f>'ASA Wrksht'!M32</f>
        <v>0</v>
      </c>
      <c r="H32" s="140">
        <f t="shared" si="6"/>
        <v>0</v>
      </c>
      <c r="I32" s="76"/>
      <c r="J32" s="142">
        <f t="shared" si="7"/>
        <v>0</v>
      </c>
      <c r="K32" s="181" t="str">
        <f t="shared" si="8"/>
        <v>XXXXXXXXXX</v>
      </c>
      <c r="L32" s="76"/>
      <c r="M32" s="130">
        <f t="shared" si="9"/>
        <v>0</v>
      </c>
    </row>
    <row r="33" spans="2:13" hidden="1" x14ac:dyDescent="0.25">
      <c r="B33" s="77">
        <f>'ASA Wrksht'!A33</f>
        <v>0</v>
      </c>
      <c r="C33" s="78">
        <f>'ASA Wrksht'!B33</f>
        <v>0</v>
      </c>
      <c r="D33" s="79">
        <f>'ASA Wrksht'!F33</f>
        <v>0</v>
      </c>
      <c r="E33" s="83"/>
      <c r="F33" s="75"/>
      <c r="G33" s="139">
        <f>'ASA Wrksht'!M33</f>
        <v>0</v>
      </c>
      <c r="H33" s="140">
        <f t="shared" si="6"/>
        <v>0</v>
      </c>
      <c r="I33" s="76"/>
      <c r="J33" s="142">
        <f t="shared" si="7"/>
        <v>0</v>
      </c>
      <c r="K33" s="181" t="str">
        <f t="shared" si="8"/>
        <v>XXXXXXXXXX</v>
      </c>
      <c r="L33" s="76"/>
      <c r="M33" s="130">
        <f t="shared" si="9"/>
        <v>0</v>
      </c>
    </row>
    <row r="34" spans="2:13" x14ac:dyDescent="0.25">
      <c r="B34" s="77">
        <f>'ASA Wrksht'!A34</f>
        <v>5</v>
      </c>
      <c r="C34" s="78" t="str">
        <f>'ASA Wrksht'!B34</f>
        <v>Day Care Services</v>
      </c>
      <c r="D34" s="79" t="str">
        <f>'ASA Wrksht'!F34</f>
        <v>Days</v>
      </c>
      <c r="E34" s="83"/>
      <c r="F34" s="75"/>
      <c r="G34" s="139">
        <f>'ASA Wrksht'!M34</f>
        <v>0</v>
      </c>
      <c r="H34" s="140">
        <f t="shared" si="6"/>
        <v>0</v>
      </c>
      <c r="I34" s="76"/>
      <c r="J34" s="142">
        <f t="shared" si="7"/>
        <v>0</v>
      </c>
      <c r="K34" s="181" t="str">
        <f t="shared" si="8"/>
        <v>XXXXXXXXXX</v>
      </c>
      <c r="L34" s="76"/>
      <c r="M34" s="130">
        <f t="shared" si="9"/>
        <v>0</v>
      </c>
    </row>
    <row r="35" spans="2:13" x14ac:dyDescent="0.25">
      <c r="B35" s="77">
        <f>'ASA Wrksht'!A35</f>
        <v>6</v>
      </c>
      <c r="C35" s="78" t="str">
        <f>'ASA Wrksht'!B35</f>
        <v>Day/Night</v>
      </c>
      <c r="D35" s="79" t="str">
        <f>'ASA Wrksht'!F35</f>
        <v>Days</v>
      </c>
      <c r="E35" s="83"/>
      <c r="F35" s="75"/>
      <c r="G35" s="139">
        <f>'ASA Wrksht'!M35</f>
        <v>0</v>
      </c>
      <c r="H35" s="140">
        <f t="shared" si="6"/>
        <v>0</v>
      </c>
      <c r="I35" s="76"/>
      <c r="J35" s="142">
        <f t="shared" si="7"/>
        <v>0</v>
      </c>
      <c r="K35" s="181" t="str">
        <f t="shared" si="8"/>
        <v>XXXXXXXXXX</v>
      </c>
      <c r="L35" s="76"/>
      <c r="M35" s="130">
        <f t="shared" si="9"/>
        <v>0</v>
      </c>
    </row>
    <row r="36" spans="2:13" x14ac:dyDescent="0.25">
      <c r="B36" s="77">
        <f>'ASA Wrksht'!A36</f>
        <v>28</v>
      </c>
      <c r="C36" s="78" t="str">
        <f>'ASA Wrksht'!B36</f>
        <v>Incidental Expenses</v>
      </c>
      <c r="D36" s="79" t="str">
        <f>'ASA Wrksht'!F36</f>
        <v>1 Unit = $50.00</v>
      </c>
      <c r="E36" s="83"/>
      <c r="F36" s="75"/>
      <c r="G36" s="139">
        <f>'ASA Wrksht'!M36</f>
        <v>0</v>
      </c>
      <c r="H36" s="140">
        <f t="shared" si="6"/>
        <v>0</v>
      </c>
      <c r="I36" s="76"/>
      <c r="J36" s="142">
        <f t="shared" si="7"/>
        <v>0</v>
      </c>
      <c r="K36" s="181" t="str">
        <f t="shared" si="8"/>
        <v>XXXXXXXXXX</v>
      </c>
      <c r="L36" s="76"/>
      <c r="M36" s="130">
        <f t="shared" si="9"/>
        <v>0</v>
      </c>
    </row>
    <row r="37" spans="2:13" x14ac:dyDescent="0.25">
      <c r="B37" s="77">
        <f>'ASA Wrksht'!A37</f>
        <v>8</v>
      </c>
      <c r="C37" s="78" t="str">
        <f>'ASA Wrksht'!B37</f>
        <v>In-Home &amp; On Site</v>
      </c>
      <c r="D37" s="79" t="str">
        <f>'ASA Wrksht'!F37</f>
        <v>Hours</v>
      </c>
      <c r="E37" s="83"/>
      <c r="F37" s="75"/>
      <c r="G37" s="139">
        <f>'ASA Wrksht'!M37</f>
        <v>0</v>
      </c>
      <c r="H37" s="140">
        <f t="shared" si="6"/>
        <v>0</v>
      </c>
      <c r="I37" s="76"/>
      <c r="J37" s="142">
        <f t="shared" si="7"/>
        <v>0</v>
      </c>
      <c r="K37" s="181" t="str">
        <f t="shared" si="8"/>
        <v>XXXXXXXXXX</v>
      </c>
      <c r="L37" s="76"/>
      <c r="M37" s="130">
        <f t="shared" si="9"/>
        <v>0</v>
      </c>
    </row>
    <row r="38" spans="2:13" x14ac:dyDescent="0.25">
      <c r="B38" s="77">
        <f>'ASA Wrksht'!A38</f>
        <v>42</v>
      </c>
      <c r="C38" s="78" t="str">
        <f>'ASA Wrksht'!B38</f>
        <v>Intervention - Group</v>
      </c>
      <c r="D38" s="79" t="str">
        <f>'ASA Wrksht'!F38</f>
        <v>Hours</v>
      </c>
      <c r="E38" s="83"/>
      <c r="F38" s="75"/>
      <c r="G38" s="139">
        <f>'ASA Wrksht'!M38</f>
        <v>0</v>
      </c>
      <c r="H38" s="140">
        <f t="shared" si="6"/>
        <v>0</v>
      </c>
      <c r="I38" s="76"/>
      <c r="J38" s="142">
        <f t="shared" si="7"/>
        <v>0</v>
      </c>
      <c r="K38" s="181" t="str">
        <f t="shared" si="8"/>
        <v>XXXXXXXXXX</v>
      </c>
      <c r="L38" s="76"/>
      <c r="M38" s="130">
        <f t="shared" si="9"/>
        <v>0</v>
      </c>
    </row>
    <row r="39" spans="2:13" x14ac:dyDescent="0.25">
      <c r="B39" s="77">
        <f>'ASA Wrksht'!A39</f>
        <v>11</v>
      </c>
      <c r="C39" s="78" t="str">
        <f>'ASA Wrksht'!B39</f>
        <v>Intervention - Individual</v>
      </c>
      <c r="D39" s="79" t="str">
        <f>'ASA Wrksht'!F39</f>
        <v>Hours</v>
      </c>
      <c r="E39" s="83"/>
      <c r="F39" s="75"/>
      <c r="G39" s="139">
        <f>'ASA Wrksht'!M39</f>
        <v>0</v>
      </c>
      <c r="H39" s="140">
        <f t="shared" si="6"/>
        <v>0</v>
      </c>
      <c r="I39" s="76"/>
      <c r="J39" s="142">
        <f t="shared" si="7"/>
        <v>0</v>
      </c>
      <c r="K39" s="181" t="str">
        <f t="shared" si="8"/>
        <v>XXXXXXXXXX</v>
      </c>
      <c r="L39" s="76"/>
      <c r="M39" s="130">
        <f t="shared" si="9"/>
        <v>0</v>
      </c>
    </row>
    <row r="40" spans="2:13" x14ac:dyDescent="0.25">
      <c r="B40" s="77">
        <f>'ASA Wrksht'!A40</f>
        <v>12</v>
      </c>
      <c r="C40" s="78" t="str">
        <f>'ASA Wrksht'!B40</f>
        <v>Medical Services</v>
      </c>
      <c r="D40" s="79" t="str">
        <f>'ASA Wrksht'!F40</f>
        <v>Hours</v>
      </c>
      <c r="E40" s="83"/>
      <c r="F40" s="75"/>
      <c r="G40" s="139">
        <f>'ASA Wrksht'!M40</f>
        <v>0</v>
      </c>
      <c r="H40" s="140">
        <f t="shared" si="6"/>
        <v>0</v>
      </c>
      <c r="I40" s="76"/>
      <c r="J40" s="142">
        <f t="shared" si="7"/>
        <v>0</v>
      </c>
      <c r="K40" s="181" t="str">
        <f t="shared" si="8"/>
        <v>XXXXXXXXXX</v>
      </c>
      <c r="L40" s="76"/>
      <c r="M40" s="130">
        <f t="shared" si="9"/>
        <v>0</v>
      </c>
    </row>
    <row r="41" spans="2:13" x14ac:dyDescent="0.25">
      <c r="B41" s="77">
        <f>'ASA Wrksht'!A41</f>
        <v>13</v>
      </c>
      <c r="C41" s="78" t="str">
        <f>'ASA Wrksht'!B41</f>
        <v>Methadone Maintenance</v>
      </c>
      <c r="D41" s="79" t="str">
        <f>'ASA Wrksht'!F41</f>
        <v>Dosage</v>
      </c>
      <c r="E41" s="83"/>
      <c r="F41" s="75"/>
      <c r="G41" s="139">
        <f>'ASA Wrksht'!M41</f>
        <v>0</v>
      </c>
      <c r="H41" s="140">
        <f t="shared" si="6"/>
        <v>0</v>
      </c>
      <c r="I41" s="76"/>
      <c r="J41" s="142">
        <f t="shared" si="7"/>
        <v>0</v>
      </c>
      <c r="K41" s="181" t="str">
        <f t="shared" si="8"/>
        <v>XXXXXXXXXX</v>
      </c>
      <c r="L41" s="76"/>
      <c r="M41" s="130">
        <f t="shared" si="9"/>
        <v>0</v>
      </c>
    </row>
    <row r="42" spans="2:13" x14ac:dyDescent="0.25">
      <c r="B42" s="77">
        <f>'ASA Wrksht'!A42</f>
        <v>35</v>
      </c>
      <c r="C42" s="78" t="str">
        <f>'ASA Wrksht'!B42</f>
        <v>Outpatient - Group</v>
      </c>
      <c r="D42" s="79" t="str">
        <f>'ASA Wrksht'!F42</f>
        <v>Hours</v>
      </c>
      <c r="E42" s="83"/>
      <c r="F42" s="75"/>
      <c r="G42" s="139">
        <f>'ASA Wrksht'!M42</f>
        <v>0</v>
      </c>
      <c r="H42" s="140">
        <f t="shared" si="6"/>
        <v>0</v>
      </c>
      <c r="I42" s="76"/>
      <c r="J42" s="142">
        <f t="shared" si="7"/>
        <v>0</v>
      </c>
      <c r="K42" s="181" t="str">
        <f t="shared" si="8"/>
        <v>XXXXXXXXXX</v>
      </c>
      <c r="L42" s="76"/>
      <c r="M42" s="130">
        <f t="shared" si="9"/>
        <v>0</v>
      </c>
    </row>
    <row r="43" spans="2:13" x14ac:dyDescent="0.25">
      <c r="B43" s="77">
        <f>'ASA Wrksht'!A43</f>
        <v>14</v>
      </c>
      <c r="C43" s="78" t="str">
        <f>'ASA Wrksht'!B43</f>
        <v>Outpatient - Individual</v>
      </c>
      <c r="D43" s="79" t="str">
        <f>'ASA Wrksht'!F43</f>
        <v>Hours</v>
      </c>
      <c r="E43" s="83"/>
      <c r="F43" s="75"/>
      <c r="G43" s="139">
        <f>'ASA Wrksht'!M43</f>
        <v>0</v>
      </c>
      <c r="H43" s="140">
        <f t="shared" si="6"/>
        <v>0</v>
      </c>
      <c r="I43" s="76"/>
      <c r="J43" s="142">
        <f t="shared" si="7"/>
        <v>0</v>
      </c>
      <c r="K43" s="181" t="str">
        <f t="shared" si="8"/>
        <v>XXXXXXXXXX</v>
      </c>
      <c r="L43" s="76"/>
      <c r="M43" s="130">
        <f t="shared" si="9"/>
        <v>0</v>
      </c>
    </row>
    <row r="44" spans="2:13" x14ac:dyDescent="0.25">
      <c r="B44" s="77">
        <f>'ASA Wrksht'!A44</f>
        <v>15</v>
      </c>
      <c r="C44" s="78" t="str">
        <f>'ASA Wrksht'!B44</f>
        <v>Outreach</v>
      </c>
      <c r="D44" s="79" t="str">
        <f>'ASA Wrksht'!F44</f>
        <v>Hours</v>
      </c>
      <c r="E44" s="83"/>
      <c r="F44" s="75"/>
      <c r="G44" s="139">
        <f>'ASA Wrksht'!M44</f>
        <v>0</v>
      </c>
      <c r="H44" s="140">
        <f t="shared" si="6"/>
        <v>0</v>
      </c>
      <c r="I44" s="76"/>
      <c r="J44" s="142">
        <f t="shared" si="7"/>
        <v>0</v>
      </c>
      <c r="K44" s="181" t="str">
        <f t="shared" si="8"/>
        <v>XXXXXXXXXX</v>
      </c>
      <c r="L44" s="76"/>
      <c r="M44" s="130">
        <f t="shared" si="9"/>
        <v>0</v>
      </c>
    </row>
    <row r="45" spans="2:13" x14ac:dyDescent="0.25">
      <c r="B45" s="77">
        <f>'ASA Wrksht'!A45</f>
        <v>47</v>
      </c>
      <c r="C45" s="78" t="str">
        <f>'ASA Wrksht'!B45</f>
        <v>Recovery Support - Group</v>
      </c>
      <c r="D45" s="79" t="str">
        <f>'ASA Wrksht'!F45</f>
        <v>Hours</v>
      </c>
      <c r="E45" s="83"/>
      <c r="F45" s="75"/>
      <c r="G45" s="139">
        <f>'ASA Wrksht'!M45</f>
        <v>0</v>
      </c>
      <c r="H45" s="140">
        <f t="shared" si="6"/>
        <v>0</v>
      </c>
      <c r="I45" s="76"/>
      <c r="J45" s="142">
        <f t="shared" si="7"/>
        <v>0</v>
      </c>
      <c r="K45" s="181" t="str">
        <f t="shared" si="8"/>
        <v>XXXXXXXXXX</v>
      </c>
      <c r="L45" s="76"/>
      <c r="M45" s="130">
        <f t="shared" si="9"/>
        <v>0</v>
      </c>
    </row>
    <row r="46" spans="2:13" x14ac:dyDescent="0.25">
      <c r="B46" s="77">
        <f>'ASA Wrksht'!A46</f>
        <v>46</v>
      </c>
      <c r="C46" s="78" t="str">
        <f>'ASA Wrksht'!B46</f>
        <v>Recovery Support - Individual</v>
      </c>
      <c r="D46" s="79" t="str">
        <f>'ASA Wrksht'!F46</f>
        <v>Hours</v>
      </c>
      <c r="E46" s="83"/>
      <c r="F46" s="75"/>
      <c r="G46" s="139">
        <f>'ASA Wrksht'!M46</f>
        <v>0</v>
      </c>
      <c r="H46" s="140">
        <f t="shared" si="6"/>
        <v>0</v>
      </c>
      <c r="I46" s="76"/>
      <c r="J46" s="142">
        <f t="shared" si="7"/>
        <v>0</v>
      </c>
      <c r="K46" s="181" t="str">
        <f t="shared" si="8"/>
        <v>XXXXXXXXXX</v>
      </c>
      <c r="L46" s="76"/>
      <c r="M46" s="130">
        <f t="shared" si="9"/>
        <v>0</v>
      </c>
    </row>
    <row r="47" spans="2:13" x14ac:dyDescent="0.25">
      <c r="B47" s="77">
        <f>'ASA Wrksht'!A47</f>
        <v>22</v>
      </c>
      <c r="C47" s="78" t="str">
        <f>'ASA Wrksht'!B47</f>
        <v>Respite Services</v>
      </c>
      <c r="D47" s="79" t="str">
        <f>'ASA Wrksht'!F47</f>
        <v>Hours</v>
      </c>
      <c r="E47" s="83"/>
      <c r="F47" s="75"/>
      <c r="G47" s="139">
        <f>'ASA Wrksht'!M47</f>
        <v>0</v>
      </c>
      <c r="H47" s="140">
        <f t="shared" si="6"/>
        <v>0</v>
      </c>
      <c r="I47" s="76"/>
      <c r="J47" s="142">
        <f t="shared" si="7"/>
        <v>0</v>
      </c>
      <c r="K47" s="181" t="str">
        <f t="shared" si="8"/>
        <v>XXXXXXXXXX</v>
      </c>
      <c r="L47" s="76"/>
      <c r="M47" s="130">
        <f t="shared" si="9"/>
        <v>0</v>
      </c>
    </row>
    <row r="48" spans="2:13" x14ac:dyDescent="0.25">
      <c r="B48" s="77">
        <f>'ASA Wrksht'!A48</f>
        <v>25</v>
      </c>
      <c r="C48" s="78" t="str">
        <f>'ASA Wrksht'!B48</f>
        <v>Supported Employment</v>
      </c>
      <c r="D48" s="79" t="str">
        <f>'ASA Wrksht'!F48</f>
        <v>Hours</v>
      </c>
      <c r="E48" s="83"/>
      <c r="F48" s="75"/>
      <c r="G48" s="139">
        <f>'ASA Wrksht'!M48</f>
        <v>0</v>
      </c>
      <c r="H48" s="140">
        <f t="shared" si="6"/>
        <v>0</v>
      </c>
      <c r="I48" s="76"/>
      <c r="J48" s="142">
        <f t="shared" si="7"/>
        <v>0</v>
      </c>
      <c r="K48" s="181" t="str">
        <f t="shared" si="8"/>
        <v>XXXXXXXXXX</v>
      </c>
      <c r="L48" s="76"/>
      <c r="M48" s="130">
        <f t="shared" si="9"/>
        <v>0</v>
      </c>
    </row>
    <row r="49" spans="1:13" x14ac:dyDescent="0.25">
      <c r="B49" s="77">
        <f>'ASA Wrksht'!A49</f>
        <v>26</v>
      </c>
      <c r="C49" s="78" t="str">
        <f>'ASA Wrksht'!B49</f>
        <v>Supportive Housing/Living</v>
      </c>
      <c r="D49" s="79" t="str">
        <f>'ASA Wrksht'!F49</f>
        <v>Hours</v>
      </c>
      <c r="E49" s="83"/>
      <c r="F49" s="75"/>
      <c r="G49" s="139">
        <f>'ASA Wrksht'!M49</f>
        <v>0</v>
      </c>
      <c r="H49" s="140">
        <f t="shared" si="6"/>
        <v>0</v>
      </c>
      <c r="I49" s="76"/>
      <c r="J49" s="142">
        <f t="shared" si="7"/>
        <v>0</v>
      </c>
      <c r="K49" s="181" t="str">
        <f t="shared" si="8"/>
        <v>XXXXXXXXXX</v>
      </c>
      <c r="L49" s="76"/>
      <c r="M49" s="130">
        <f t="shared" si="9"/>
        <v>0</v>
      </c>
    </row>
    <row r="50" spans="1:13" x14ac:dyDescent="0.25">
      <c r="B50" s="77">
        <f>'ASA Wrksht'!A50</f>
        <v>27</v>
      </c>
      <c r="C50" s="78" t="str">
        <f>'ASA Wrksht'!B50</f>
        <v>TASC</v>
      </c>
      <c r="D50" s="79" t="str">
        <f>'ASA Wrksht'!F50</f>
        <v>Hours</v>
      </c>
      <c r="E50" s="83"/>
      <c r="F50" s="75"/>
      <c r="G50" s="139">
        <f>'ASA Wrksht'!M50</f>
        <v>0</v>
      </c>
      <c r="H50" s="140">
        <f t="shared" si="6"/>
        <v>0</v>
      </c>
      <c r="I50" s="76"/>
      <c r="J50" s="142">
        <f t="shared" si="7"/>
        <v>0</v>
      </c>
      <c r="K50" s="181" t="str">
        <f t="shared" si="8"/>
        <v>XXXXXXXXXX</v>
      </c>
      <c r="L50" s="76"/>
      <c r="M50" s="130">
        <f t="shared" si="9"/>
        <v>0</v>
      </c>
    </row>
    <row r="51" spans="1:13" x14ac:dyDescent="0.25">
      <c r="B51" s="77">
        <f>'ASA Wrksht'!A51</f>
        <v>48</v>
      </c>
      <c r="C51" s="78" t="str">
        <f>'ASA Wrksht'!B51</f>
        <v>Training and Clinical Supervision</v>
      </c>
      <c r="D51" s="79" t="str">
        <f>'ASA Wrksht'!F51</f>
        <v>Hours</v>
      </c>
      <c r="E51" s="83"/>
      <c r="F51" s="75"/>
      <c r="G51" s="139">
        <f>'ASA Wrksht'!M51</f>
        <v>0</v>
      </c>
      <c r="H51" s="140">
        <f t="shared" ref="H51" si="10">E51*G51</f>
        <v>0</v>
      </c>
      <c r="I51" s="76"/>
      <c r="J51" s="142">
        <f t="shared" si="7"/>
        <v>0</v>
      </c>
      <c r="K51" s="181" t="str">
        <f t="shared" si="8"/>
        <v>XXXXXXXXXX</v>
      </c>
      <c r="L51" s="76"/>
      <c r="M51" s="130">
        <f t="shared" si="9"/>
        <v>0</v>
      </c>
    </row>
    <row r="52" spans="1:13" x14ac:dyDescent="0.25">
      <c r="B52" s="77">
        <f>'ASA Wrksht'!A52</f>
        <v>0</v>
      </c>
      <c r="C52" s="78">
        <f>'ASA Wrksht'!B52</f>
        <v>0</v>
      </c>
      <c r="D52" s="79">
        <f>'ASA Wrksht'!F52</f>
        <v>0</v>
      </c>
      <c r="E52" s="83"/>
      <c r="F52" s="75"/>
      <c r="G52" s="139">
        <f>'ASA Wrksht'!M52</f>
        <v>0</v>
      </c>
      <c r="H52" s="140">
        <f t="shared" si="6"/>
        <v>0</v>
      </c>
      <c r="I52" s="76"/>
      <c r="J52" s="142">
        <f t="shared" si="7"/>
        <v>0</v>
      </c>
      <c r="K52" s="181" t="str">
        <f t="shared" si="8"/>
        <v>XXXXXXXXXX</v>
      </c>
      <c r="L52" s="76"/>
      <c r="M52" s="130">
        <f t="shared" si="9"/>
        <v>0</v>
      </c>
    </row>
    <row r="53" spans="1:13" x14ac:dyDescent="0.25">
      <c r="B53" s="77">
        <f>'ASA Wrksht'!A53</f>
        <v>0</v>
      </c>
      <c r="C53" s="78">
        <f>'ASA Wrksht'!B53</f>
        <v>0</v>
      </c>
      <c r="D53" s="79">
        <f>'ASA Wrksht'!F53</f>
        <v>0</v>
      </c>
      <c r="E53" s="83"/>
      <c r="F53" s="75"/>
      <c r="G53" s="139">
        <f>'ASA Wrksht'!M53</f>
        <v>0</v>
      </c>
      <c r="H53" s="140">
        <f>E53*G53</f>
        <v>0</v>
      </c>
      <c r="I53" s="76"/>
      <c r="J53" s="142">
        <f t="shared" si="7"/>
        <v>0</v>
      </c>
      <c r="K53" s="181" t="str">
        <f t="shared" si="8"/>
        <v>XXXXXXXXXX</v>
      </c>
      <c r="L53" s="76"/>
      <c r="M53" s="130">
        <f t="shared" si="9"/>
        <v>0</v>
      </c>
    </row>
    <row r="54" spans="1:13" ht="6.75" customHeight="1" x14ac:dyDescent="0.25">
      <c r="A54" s="152"/>
      <c r="B54" s="12">
        <f>'ASA Wrksht'!A54</f>
        <v>0</v>
      </c>
      <c r="C54" s="13">
        <f>'ASA Wrksht'!B54</f>
        <v>0</v>
      </c>
      <c r="D54" s="13">
        <f>'ASA Wrksht'!F54</f>
        <v>0</v>
      </c>
      <c r="E54" s="14"/>
      <c r="K54" s="144"/>
    </row>
    <row r="55" spans="1:13" ht="15" customHeight="1" thickBot="1" x14ac:dyDescent="0.3">
      <c r="A55" s="152"/>
      <c r="B55" s="41" t="s">
        <v>192</v>
      </c>
      <c r="C55" s="42" t="s">
        <v>185</v>
      </c>
      <c r="D55" s="42">
        <f>'ASA Wrksht'!F55</f>
        <v>0</v>
      </c>
      <c r="E55" s="43"/>
      <c r="F55" s="2"/>
      <c r="G55" s="145">
        <f>SUM(G27:G54)</f>
        <v>0</v>
      </c>
      <c r="H55" s="145">
        <f>SUM(H27:H54)</f>
        <v>0</v>
      </c>
      <c r="I55" s="145">
        <f>SUM(I27:I54)</f>
        <v>0</v>
      </c>
      <c r="J55" s="145">
        <f>SUM(J27:J54)</f>
        <v>0</v>
      </c>
      <c r="K55" s="182" t="e">
        <f>ROUND(MAX((F55/$D$4*$D$6)-I55,(F55-I55)/$D$5),2)</f>
        <v>#DIV/0!</v>
      </c>
      <c r="L55" s="163">
        <f>SUM(L27:L54)</f>
        <v>0</v>
      </c>
      <c r="M55" s="145">
        <f>SUM(M27:M54)</f>
        <v>0</v>
      </c>
    </row>
    <row r="56" spans="1:13" ht="15" customHeight="1" thickBot="1" x14ac:dyDescent="0.3">
      <c r="A56" s="152"/>
      <c r="B56" s="15">
        <f>'ASA Wrksht'!A56</f>
        <v>0</v>
      </c>
      <c r="C56" s="15">
        <f>'ASA Wrksht'!B56</f>
        <v>0</v>
      </c>
      <c r="D56" s="9">
        <f>'ASA Wrksht'!F56</f>
        <v>0</v>
      </c>
      <c r="E56" s="15"/>
      <c r="F56" s="147" t="str">
        <f>IF((SUM(F27:F54))&gt;F55,"Please check funding above","")</f>
        <v/>
      </c>
      <c r="L56" s="148" t="e">
        <f>MIN(K55,J55)</f>
        <v>#DIV/0!</v>
      </c>
      <c r="M56" s="149" t="s">
        <v>172</v>
      </c>
    </row>
    <row r="57" spans="1:13" ht="16.5" customHeight="1" x14ac:dyDescent="0.25">
      <c r="A57" s="152"/>
      <c r="B57" s="84" t="s">
        <v>190</v>
      </c>
      <c r="C57" s="85" t="s">
        <v>193</v>
      </c>
      <c r="D57" s="13">
        <f>'ASA Wrksht'!F57</f>
        <v>0</v>
      </c>
      <c r="E57" s="14"/>
    </row>
    <row r="58" spans="1:13" x14ac:dyDescent="0.25">
      <c r="B58" s="77">
        <f>'ASA Wrksht'!A58</f>
        <v>4</v>
      </c>
      <c r="C58" s="78" t="str">
        <f>'ASA Wrksht'!B58</f>
        <v>Crisis Support/Emergency - Client Specific</v>
      </c>
      <c r="D58" s="79" t="str">
        <f>'ASA Wrksht'!F58</f>
        <v>Hours</v>
      </c>
      <c r="E58" s="83"/>
      <c r="F58" s="75"/>
      <c r="G58" s="139">
        <f>'ASA Wrksht'!M58</f>
        <v>0</v>
      </c>
      <c r="H58" s="140">
        <f t="shared" ref="H58:H63" si="11">E58*G58</f>
        <v>0</v>
      </c>
      <c r="I58" s="76"/>
      <c r="J58" s="142">
        <f t="shared" ref="J58:J63" si="12">ROUND(H58-I58,2)</f>
        <v>0</v>
      </c>
      <c r="K58" s="181" t="str">
        <f t="shared" ref="K58:K63" si="13">IF(F58="","XXXXXXXXXX",ROUND(MAX((F58/$D$4*$D$6)-I58,(F58-I58)/$D$5),2))</f>
        <v>XXXXXXXXXX</v>
      </c>
      <c r="L58" s="76"/>
      <c r="M58" s="130">
        <f t="shared" ref="M58:M63" si="14">IF(E58="",0,L58/E58)</f>
        <v>0</v>
      </c>
    </row>
    <row r="59" spans="1:13" x14ac:dyDescent="0.25">
      <c r="B59" s="77">
        <f>'ASA Wrksht'!A59</f>
        <v>4</v>
      </c>
      <c r="C59" s="78" t="str">
        <f>'ASA Wrksht'!B59</f>
        <v>Crisis Support/Emergency - Non-Client Specific</v>
      </c>
      <c r="D59" s="79" t="str">
        <f>'ASA Wrksht'!F59</f>
        <v>Hours</v>
      </c>
      <c r="E59" s="83"/>
      <c r="F59" s="75"/>
      <c r="G59" s="139">
        <f>'ASA Wrksht'!M59</f>
        <v>0</v>
      </c>
      <c r="H59" s="140">
        <f t="shared" si="11"/>
        <v>0</v>
      </c>
      <c r="I59" s="76"/>
      <c r="J59" s="142">
        <f t="shared" si="12"/>
        <v>0</v>
      </c>
      <c r="K59" s="181" t="str">
        <f t="shared" si="13"/>
        <v>XXXXXXXXXX</v>
      </c>
      <c r="L59" s="76"/>
      <c r="M59" s="130">
        <f t="shared" si="14"/>
        <v>0</v>
      </c>
    </row>
    <row r="60" spans="1:13" x14ac:dyDescent="0.25">
      <c r="B60" s="77">
        <f>'ASA Wrksht'!A60</f>
        <v>32</v>
      </c>
      <c r="C60" s="78" t="str">
        <f>'ASA Wrksht'!B60</f>
        <v>Outpatient Detoxification</v>
      </c>
      <c r="D60" s="79" t="str">
        <f>'ASA Wrksht'!F60</f>
        <v>Days</v>
      </c>
      <c r="E60" s="83"/>
      <c r="F60" s="75"/>
      <c r="G60" s="139">
        <f>'ASA Wrksht'!M60</f>
        <v>0</v>
      </c>
      <c r="H60" s="140">
        <f t="shared" si="11"/>
        <v>0</v>
      </c>
      <c r="I60" s="76"/>
      <c r="J60" s="142">
        <f t="shared" si="12"/>
        <v>0</v>
      </c>
      <c r="K60" s="181" t="str">
        <f t="shared" si="13"/>
        <v>XXXXXXXXXX</v>
      </c>
      <c r="L60" s="76"/>
      <c r="M60" s="130">
        <f t="shared" si="14"/>
        <v>0</v>
      </c>
    </row>
    <row r="61" spans="1:13" x14ac:dyDescent="0.25">
      <c r="B61" s="77">
        <f>'ASA Wrksht'!A61</f>
        <v>24</v>
      </c>
      <c r="C61" s="78" t="str">
        <f>'ASA Wrksht'!B61</f>
        <v>Substance Abuse Detoxification</v>
      </c>
      <c r="D61" s="79" t="str">
        <f>'ASA Wrksht'!F61</f>
        <v>Days</v>
      </c>
      <c r="E61" s="83"/>
      <c r="F61" s="75"/>
      <c r="G61" s="139">
        <f>'ASA Wrksht'!M61</f>
        <v>0</v>
      </c>
      <c r="H61" s="140">
        <f t="shared" si="11"/>
        <v>0</v>
      </c>
      <c r="I61" s="76"/>
      <c r="J61" s="142">
        <f t="shared" si="12"/>
        <v>0</v>
      </c>
      <c r="K61" s="181" t="str">
        <f t="shared" si="13"/>
        <v>XXXXXXXXXX</v>
      </c>
      <c r="L61" s="76"/>
      <c r="M61" s="130">
        <f t="shared" si="14"/>
        <v>0</v>
      </c>
    </row>
    <row r="62" spans="1:13" x14ac:dyDescent="0.25">
      <c r="B62" s="77">
        <f>'ASA Wrksht'!A62</f>
        <v>0</v>
      </c>
      <c r="C62" s="78">
        <f>'ASA Wrksht'!B62</f>
        <v>0</v>
      </c>
      <c r="D62" s="79">
        <f>'ASA Wrksht'!F62</f>
        <v>0</v>
      </c>
      <c r="E62" s="83"/>
      <c r="F62" s="75"/>
      <c r="G62" s="139">
        <f>'ASA Wrksht'!M62</f>
        <v>0</v>
      </c>
      <c r="H62" s="140">
        <f t="shared" si="11"/>
        <v>0</v>
      </c>
      <c r="I62" s="76"/>
      <c r="J62" s="142">
        <f t="shared" si="12"/>
        <v>0</v>
      </c>
      <c r="K62" s="181" t="str">
        <f t="shared" si="13"/>
        <v>XXXXXXXXXX</v>
      </c>
      <c r="L62" s="76"/>
      <c r="M62" s="130">
        <f t="shared" si="14"/>
        <v>0</v>
      </c>
    </row>
    <row r="63" spans="1:13" x14ac:dyDescent="0.25">
      <c r="B63" s="77">
        <f>'ASA Wrksht'!A63</f>
        <v>0</v>
      </c>
      <c r="C63" s="78">
        <f>'ASA Wrksht'!B63</f>
        <v>0</v>
      </c>
      <c r="D63" s="79">
        <f>'ASA Wrksht'!F63</f>
        <v>0</v>
      </c>
      <c r="E63" s="83"/>
      <c r="F63" s="75"/>
      <c r="G63" s="139">
        <f>'ASA Wrksht'!M63</f>
        <v>0</v>
      </c>
      <c r="H63" s="140">
        <f t="shared" si="11"/>
        <v>0</v>
      </c>
      <c r="I63" s="76"/>
      <c r="J63" s="142">
        <f t="shared" si="12"/>
        <v>0</v>
      </c>
      <c r="K63" s="181" t="str">
        <f t="shared" si="13"/>
        <v>XXXXXXXXXX</v>
      </c>
      <c r="L63" s="76"/>
      <c r="M63" s="130">
        <f t="shared" si="14"/>
        <v>0</v>
      </c>
    </row>
    <row r="64" spans="1:13" ht="6.75" customHeight="1" x14ac:dyDescent="0.25">
      <c r="A64" s="152"/>
      <c r="B64" s="12">
        <f>'ASA Wrksht'!A64</f>
        <v>0</v>
      </c>
      <c r="C64" s="13">
        <f>'ASA Wrksht'!B64</f>
        <v>0</v>
      </c>
      <c r="D64" s="13">
        <f>'ASA Wrksht'!F64</f>
        <v>0</v>
      </c>
      <c r="E64" s="14"/>
      <c r="K64" s="144"/>
    </row>
    <row r="65" spans="1:13" ht="15" customHeight="1" thickBot="1" x14ac:dyDescent="0.3">
      <c r="A65" s="152"/>
      <c r="B65" s="41" t="s">
        <v>190</v>
      </c>
      <c r="C65" s="42" t="s">
        <v>194</v>
      </c>
      <c r="D65" s="42">
        <f>'ASA Wrksht'!F65</f>
        <v>0</v>
      </c>
      <c r="E65" s="43"/>
      <c r="F65" s="2"/>
      <c r="G65" s="145">
        <f>SUM(G57:G64)</f>
        <v>0</v>
      </c>
      <c r="H65" s="145">
        <f>SUM(H57:H64)</f>
        <v>0</v>
      </c>
      <c r="I65" s="145">
        <f>SUM(I57:I64)</f>
        <v>0</v>
      </c>
      <c r="J65" s="145">
        <f>SUM(J57:J64)</f>
        <v>0</v>
      </c>
      <c r="K65" s="182" t="e">
        <f>ROUND(MAX((F65/$D$4*$D$6)-I65,(F65-I65)/$D$5),2)</f>
        <v>#DIV/0!</v>
      </c>
      <c r="L65" s="163">
        <f>SUM(L57:L64)</f>
        <v>0</v>
      </c>
      <c r="M65" s="145">
        <f>SUM(M57:M64)</f>
        <v>0</v>
      </c>
    </row>
    <row r="66" spans="1:13" ht="15" customHeight="1" thickBot="1" x14ac:dyDescent="0.3">
      <c r="A66" s="152"/>
      <c r="B66" s="15">
        <v>0</v>
      </c>
      <c r="C66" s="15">
        <v>0</v>
      </c>
      <c r="D66" s="9">
        <f>'ASA Wrksht'!F66</f>
        <v>0</v>
      </c>
      <c r="E66" s="15"/>
      <c r="F66" s="147" t="str">
        <f>IF((SUM(F57:F64))&gt;F65,"Please check funding above","")</f>
        <v/>
      </c>
      <c r="L66" s="148" t="e">
        <f>MIN(K65,J65)</f>
        <v>#DIV/0!</v>
      </c>
      <c r="M66" s="149" t="s">
        <v>172</v>
      </c>
    </row>
    <row r="67" spans="1:13" ht="16.5" customHeight="1" x14ac:dyDescent="0.25">
      <c r="A67" s="152"/>
      <c r="B67" s="84" t="s">
        <v>191</v>
      </c>
      <c r="C67" s="85" t="s">
        <v>167</v>
      </c>
      <c r="D67" s="13">
        <f>'ASA Wrksht'!F67</f>
        <v>0</v>
      </c>
      <c r="E67" s="14"/>
    </row>
    <row r="68" spans="1:13" x14ac:dyDescent="0.25">
      <c r="B68" s="77">
        <f>'ASA Wrksht'!A68</f>
        <v>30</v>
      </c>
      <c r="C68" s="78" t="str">
        <f>'ASA Wrksht'!B68</f>
        <v>Information and Referal</v>
      </c>
      <c r="D68" s="79" t="str">
        <f>'ASA Wrksht'!F68</f>
        <v>Hours</v>
      </c>
      <c r="E68" s="83"/>
      <c r="F68" s="75"/>
      <c r="G68" s="139">
        <f>'ASA Wrksht'!M68</f>
        <v>0</v>
      </c>
      <c r="H68" s="140">
        <f t="shared" ref="H68:H72" si="15">E68*G68</f>
        <v>0</v>
      </c>
      <c r="I68" s="76"/>
      <c r="J68" s="142">
        <f>ROUND(H68-I68,2)</f>
        <v>0</v>
      </c>
      <c r="K68" s="181" t="str">
        <f t="shared" ref="K68:K72" si="16">IF(F68="","XXXXXXXXXX",ROUND(MAX((F68/$D$4*$D$6)-I68,(F68-I68)/$D$5),2))</f>
        <v>XXXXXXXXXX</v>
      </c>
      <c r="L68" s="76"/>
      <c r="M68" s="130">
        <f t="shared" ref="M68:M72" si="17">IF(E68="",0,L68/E68)</f>
        <v>0</v>
      </c>
    </row>
    <row r="69" spans="1:13" x14ac:dyDescent="0.25">
      <c r="B69" s="77">
        <f>'ASA Wrksht'!A69</f>
        <v>16</v>
      </c>
      <c r="C69" s="78" t="str">
        <f>'ASA Wrksht'!B69</f>
        <v>Prevention - Client Specific</v>
      </c>
      <c r="D69" s="79" t="str">
        <f>'ASA Wrksht'!F69</f>
        <v>Hours</v>
      </c>
      <c r="E69" s="83"/>
      <c r="F69" s="75"/>
      <c r="G69" s="139">
        <f>'ASA Wrksht'!M69</f>
        <v>0</v>
      </c>
      <c r="H69" s="140">
        <f t="shared" si="15"/>
        <v>0</v>
      </c>
      <c r="I69" s="76"/>
      <c r="J69" s="142">
        <f>ROUND(H69-I69,2)</f>
        <v>0</v>
      </c>
      <c r="K69" s="181" t="str">
        <f t="shared" si="16"/>
        <v>XXXXXXXXXX</v>
      </c>
      <c r="L69" s="76"/>
      <c r="M69" s="130">
        <f t="shared" si="17"/>
        <v>0</v>
      </c>
    </row>
    <row r="70" spans="1:13" x14ac:dyDescent="0.25">
      <c r="B70" s="77">
        <f>'ASA Wrksht'!A70</f>
        <v>16</v>
      </c>
      <c r="C70" s="78" t="str">
        <f>'ASA Wrksht'!B70</f>
        <v>Prevention - Non-Client Specific</v>
      </c>
      <c r="D70" s="79" t="str">
        <f>'ASA Wrksht'!F70</f>
        <v>Hours</v>
      </c>
      <c r="E70" s="83"/>
      <c r="F70" s="75"/>
      <c r="G70" s="139">
        <f>'ASA Wrksht'!M70</f>
        <v>0</v>
      </c>
      <c r="H70" s="140">
        <f t="shared" si="15"/>
        <v>0</v>
      </c>
      <c r="I70" s="76"/>
      <c r="J70" s="142">
        <f>ROUND(H70-I70,2)</f>
        <v>0</v>
      </c>
      <c r="K70" s="181" t="str">
        <f t="shared" si="16"/>
        <v>XXXXXXXXXX</v>
      </c>
      <c r="L70" s="76"/>
      <c r="M70" s="130">
        <f t="shared" si="17"/>
        <v>0</v>
      </c>
    </row>
    <row r="71" spans="1:13" x14ac:dyDescent="0.25">
      <c r="B71" s="77">
        <f>'ASA Wrksht'!A71</f>
        <v>0</v>
      </c>
      <c r="C71" s="78">
        <f>'ASA Wrksht'!B71</f>
        <v>0</v>
      </c>
      <c r="D71" s="79">
        <f>'ASA Wrksht'!F71</f>
        <v>0</v>
      </c>
      <c r="E71" s="83"/>
      <c r="F71" s="75"/>
      <c r="G71" s="139">
        <f>'ASA Wrksht'!M71</f>
        <v>0</v>
      </c>
      <c r="H71" s="140">
        <f t="shared" si="15"/>
        <v>0</v>
      </c>
      <c r="I71" s="76"/>
      <c r="J71" s="142">
        <f>ROUND(H71-I71,2)</f>
        <v>0</v>
      </c>
      <c r="K71" s="181" t="str">
        <f t="shared" si="16"/>
        <v>XXXXXXXXXX</v>
      </c>
      <c r="L71" s="76"/>
      <c r="M71" s="130">
        <f t="shared" si="17"/>
        <v>0</v>
      </c>
    </row>
    <row r="72" spans="1:13" x14ac:dyDescent="0.25">
      <c r="B72" s="77">
        <f>'ASA Wrksht'!A72</f>
        <v>0</v>
      </c>
      <c r="C72" s="78">
        <f>'ASA Wrksht'!B72</f>
        <v>0</v>
      </c>
      <c r="D72" s="79">
        <f>'ASA Wrksht'!F72</f>
        <v>0</v>
      </c>
      <c r="E72" s="83"/>
      <c r="F72" s="75"/>
      <c r="G72" s="139">
        <f>'ASA Wrksht'!M72</f>
        <v>0</v>
      </c>
      <c r="H72" s="140">
        <f t="shared" si="15"/>
        <v>0</v>
      </c>
      <c r="I72" s="76"/>
      <c r="J72" s="142">
        <f>ROUND(H72-I72,2)</f>
        <v>0</v>
      </c>
      <c r="K72" s="181" t="str">
        <f t="shared" si="16"/>
        <v>XXXXXXXXXX</v>
      </c>
      <c r="L72" s="76"/>
      <c r="M72" s="130">
        <f t="shared" si="17"/>
        <v>0</v>
      </c>
    </row>
    <row r="73" spans="1:13" ht="6.75" customHeight="1" x14ac:dyDescent="0.25">
      <c r="A73" s="152"/>
      <c r="B73" s="12">
        <f>'ASA Wrksht'!A73</f>
        <v>0</v>
      </c>
      <c r="C73" s="13">
        <f>'ASA Wrksht'!B73</f>
        <v>0</v>
      </c>
      <c r="D73" s="13">
        <f>'ASA Wrksht'!F73</f>
        <v>0</v>
      </c>
      <c r="E73" s="14"/>
      <c r="K73" s="144"/>
    </row>
    <row r="74" spans="1:13" ht="15" customHeight="1" thickBot="1" x14ac:dyDescent="0.3">
      <c r="A74" s="152"/>
      <c r="B74" s="41" t="s">
        <v>191</v>
      </c>
      <c r="C74" s="42" t="s">
        <v>171</v>
      </c>
      <c r="D74" s="42">
        <f>'ASA Wrksht'!F74</f>
        <v>0</v>
      </c>
      <c r="E74" s="43"/>
      <c r="F74" s="2"/>
      <c r="G74" s="145">
        <f>SUM(G67:G73)</f>
        <v>0</v>
      </c>
      <c r="H74" s="145">
        <f>SUM(H67:H73)</f>
        <v>0</v>
      </c>
      <c r="I74" s="145">
        <f>SUM(I67:I73)</f>
        <v>0</v>
      </c>
      <c r="J74" s="145">
        <f>SUM(J67:J73)</f>
        <v>0</v>
      </c>
      <c r="K74" s="182" t="e">
        <f>ROUND(MAX((F74/$D$4*$D$6)-I74,(F74-I74)/$D$5),2)</f>
        <v>#DIV/0!</v>
      </c>
      <c r="L74" s="163">
        <f>SUM(L67:L73)</f>
        <v>0</v>
      </c>
      <c r="M74" s="145">
        <f>SUM(M67:M73)</f>
        <v>0</v>
      </c>
    </row>
    <row r="75" spans="1:13" ht="15" customHeight="1" thickBot="1" x14ac:dyDescent="0.3">
      <c r="A75" s="152"/>
      <c r="B75" s="15"/>
      <c r="C75" s="15">
        <f>'ASA Wrksht'!B75</f>
        <v>0</v>
      </c>
      <c r="D75" s="9">
        <f>'ASA Wrksht'!F75</f>
        <v>0</v>
      </c>
      <c r="E75" s="15"/>
      <c r="F75" s="147" t="str">
        <f>IF((SUM(F67:F73))&gt;F74,"Please check funding above","")</f>
        <v/>
      </c>
      <c r="L75" s="148" t="e">
        <f>MIN(K74,J74)</f>
        <v>#DIV/0!</v>
      </c>
      <c r="M75" s="149" t="s">
        <v>172</v>
      </c>
    </row>
    <row r="76" spans="1:13" ht="5.25" customHeight="1" x14ac:dyDescent="0.25">
      <c r="B76" s="12"/>
      <c r="C76" s="13"/>
      <c r="D76" s="13"/>
      <c r="E76" s="14"/>
      <c r="K76" s="144"/>
    </row>
    <row r="77" spans="1:13" x14ac:dyDescent="0.25">
      <c r="B77" s="41"/>
      <c r="C77" s="42" t="s">
        <v>146</v>
      </c>
      <c r="D77" s="42"/>
      <c r="E77" s="43"/>
      <c r="F77" s="162">
        <f t="shared" ref="F77:M77" si="18">F25+F55+F65+F74</f>
        <v>0</v>
      </c>
      <c r="G77" s="145">
        <f t="shared" si="18"/>
        <v>0</v>
      </c>
      <c r="H77" s="162">
        <f t="shared" si="18"/>
        <v>0</v>
      </c>
      <c r="I77" s="162">
        <f t="shared" si="18"/>
        <v>0</v>
      </c>
      <c r="J77" s="162">
        <f t="shared" si="18"/>
        <v>0</v>
      </c>
      <c r="K77" s="162" t="e">
        <f t="shared" si="18"/>
        <v>#DIV/0!</v>
      </c>
      <c r="L77" s="162">
        <f t="shared" si="18"/>
        <v>0</v>
      </c>
      <c r="M77" s="145">
        <f t="shared" si="18"/>
        <v>0</v>
      </c>
    </row>
    <row r="78" spans="1:13" x14ac:dyDescent="0.25">
      <c r="B78" s="12"/>
      <c r="C78" s="13"/>
      <c r="D78" s="13"/>
      <c r="E78" s="14"/>
      <c r="F78" s="147"/>
    </row>
    <row r="79" spans="1:13" x14ac:dyDescent="0.25">
      <c r="B79" s="12"/>
      <c r="C79" s="13"/>
      <c r="D79" s="13"/>
      <c r="E79" s="14"/>
    </row>
    <row r="80" spans="1:13" ht="15.75" x14ac:dyDescent="0.25">
      <c r="B80" s="95" t="s">
        <v>227</v>
      </c>
      <c r="C80" s="96"/>
      <c r="D80" s="96"/>
      <c r="E80" s="96"/>
      <c r="F80" s="96"/>
      <c r="G80" s="96"/>
      <c r="H80" s="96"/>
      <c r="I80" s="96"/>
      <c r="J80" s="96"/>
      <c r="K80" s="88"/>
      <c r="L80" s="108"/>
      <c r="M80" s="109"/>
    </row>
    <row r="81" spans="2:13" ht="15.75" x14ac:dyDescent="0.25">
      <c r="B81" s="97" t="s">
        <v>229</v>
      </c>
      <c r="C81" s="92"/>
      <c r="D81" s="92"/>
      <c r="E81" s="92"/>
      <c r="F81" s="92"/>
      <c r="G81" s="92"/>
      <c r="H81" s="92"/>
      <c r="I81" s="92"/>
      <c r="J81" s="92"/>
      <c r="K81" s="86"/>
      <c r="L81" s="110"/>
      <c r="M81" s="111"/>
    </row>
    <row r="82" spans="2:13" ht="15.75" x14ac:dyDescent="0.25">
      <c r="B82" s="97"/>
      <c r="C82" s="93"/>
      <c r="D82" s="93"/>
      <c r="E82" s="93"/>
      <c r="F82" s="93"/>
      <c r="G82" s="93"/>
      <c r="H82" s="93"/>
      <c r="I82" s="93"/>
      <c r="J82" s="93"/>
      <c r="K82" s="86"/>
      <c r="L82" s="110"/>
      <c r="M82" s="111"/>
    </row>
    <row r="83" spans="2:13" ht="15.75" x14ac:dyDescent="0.25">
      <c r="B83" s="205">
        <f>Master!$B$31</f>
        <v>0</v>
      </c>
      <c r="C83" s="206"/>
      <c r="D83" s="91"/>
      <c r="E83" s="206">
        <f>Master!$E$31</f>
        <v>0</v>
      </c>
      <c r="F83" s="206"/>
      <c r="G83" s="91"/>
      <c r="H83" s="173">
        <f>Master!$G$31</f>
        <v>0</v>
      </c>
      <c r="I83" s="92"/>
      <c r="J83" s="92"/>
      <c r="K83" s="86"/>
      <c r="L83" s="110"/>
      <c r="M83" s="111"/>
    </row>
    <row r="84" spans="2:13" ht="15.75" x14ac:dyDescent="0.25">
      <c r="B84" s="106" t="s">
        <v>230</v>
      </c>
      <c r="C84" s="107"/>
      <c r="D84" s="99"/>
      <c r="E84" s="98" t="s">
        <v>225</v>
      </c>
      <c r="F84" s="99"/>
      <c r="G84" s="100"/>
      <c r="H84" s="98" t="s">
        <v>226</v>
      </c>
      <c r="I84" s="100"/>
      <c r="J84" s="100"/>
      <c r="K84" s="87"/>
      <c r="L84" s="112"/>
      <c r="M84" s="113"/>
    </row>
    <row r="85" spans="2:13" x14ac:dyDescent="0.25">
      <c r="B85" s="12"/>
      <c r="C85" s="14"/>
      <c r="D85" s="14"/>
      <c r="E85" s="14"/>
    </row>
    <row r="86" spans="2:13" x14ac:dyDescent="0.25">
      <c r="B86" s="12"/>
      <c r="C86" s="14"/>
      <c r="D86" s="14"/>
      <c r="E86" s="14"/>
    </row>
    <row r="87" spans="2:13" x14ac:dyDescent="0.25">
      <c r="B87" s="12"/>
      <c r="C87" s="14"/>
      <c r="D87" s="14"/>
      <c r="E87" s="14"/>
    </row>
    <row r="88" spans="2:13" x14ac:dyDescent="0.25">
      <c r="B88" s="12"/>
      <c r="C88" s="13"/>
      <c r="D88" s="13"/>
      <c r="E88" s="14"/>
    </row>
    <row r="89" spans="2:13" x14ac:dyDescent="0.25">
      <c r="B89" s="12"/>
      <c r="C89" s="13"/>
      <c r="D89" s="13"/>
      <c r="E89" s="14"/>
    </row>
    <row r="90" spans="2:13" x14ac:dyDescent="0.25">
      <c r="B90" s="12"/>
      <c r="C90" s="13"/>
      <c r="D90" s="13"/>
      <c r="E90" s="14"/>
    </row>
    <row r="91" spans="2:13" x14ac:dyDescent="0.25">
      <c r="B91" s="12"/>
      <c r="C91" s="13"/>
      <c r="D91" s="13"/>
      <c r="E91" s="14"/>
    </row>
    <row r="92" spans="2:13" x14ac:dyDescent="0.25">
      <c r="B92" s="12"/>
      <c r="C92" s="13"/>
      <c r="D92" s="13"/>
      <c r="E92" s="14"/>
    </row>
    <row r="93" spans="2:13" x14ac:dyDescent="0.25">
      <c r="B93" s="12"/>
      <c r="C93" s="14"/>
      <c r="D93" s="14"/>
      <c r="E93" s="14"/>
    </row>
    <row r="94" spans="2:13" x14ac:dyDescent="0.25">
      <c r="B94" s="12"/>
      <c r="C94" s="14"/>
      <c r="D94" s="14"/>
    </row>
    <row r="95" spans="2:13" x14ac:dyDescent="0.25">
      <c r="B95" s="12"/>
      <c r="C95" s="14"/>
      <c r="D95" s="14"/>
    </row>
    <row r="96" spans="2:13" x14ac:dyDescent="0.25">
      <c r="B96" s="12"/>
      <c r="C96" s="14"/>
      <c r="D96" s="14"/>
    </row>
    <row r="97" spans="2:4" x14ac:dyDescent="0.25">
      <c r="B97" s="12"/>
      <c r="C97" s="13"/>
      <c r="D97" s="14"/>
    </row>
    <row r="98" spans="2:4" x14ac:dyDescent="0.25">
      <c r="B98" s="12"/>
      <c r="C98" s="13"/>
      <c r="D98" s="14"/>
    </row>
    <row r="99" spans="2:4" x14ac:dyDescent="0.25">
      <c r="B99" s="12"/>
      <c r="C99" s="13"/>
      <c r="D99" s="14"/>
    </row>
    <row r="100" spans="2:4" x14ac:dyDescent="0.25">
      <c r="B100" s="12"/>
      <c r="C100" s="13"/>
      <c r="D100" s="14"/>
    </row>
    <row r="101" spans="2:4" x14ac:dyDescent="0.25">
      <c r="B101" s="12"/>
      <c r="C101" s="13"/>
      <c r="D101" s="14"/>
    </row>
    <row r="102" spans="2:4" x14ac:dyDescent="0.25">
      <c r="B102" s="12"/>
      <c r="C102" s="13"/>
      <c r="D102" s="14"/>
    </row>
    <row r="103" spans="2:4" x14ac:dyDescent="0.25">
      <c r="B103" s="44"/>
      <c r="C103" s="14"/>
      <c r="D103" s="14"/>
    </row>
    <row r="104" spans="2:4" x14ac:dyDescent="0.25">
      <c r="B104" s="15"/>
      <c r="C104" s="16"/>
      <c r="D104" s="16"/>
    </row>
    <row r="105" spans="2:4" x14ac:dyDescent="0.25">
      <c r="B105" s="12"/>
      <c r="C105" s="13"/>
      <c r="D105" s="14"/>
    </row>
    <row r="106" spans="2:4" x14ac:dyDescent="0.25">
      <c r="B106" s="12"/>
      <c r="C106" s="13"/>
      <c r="D106" s="14"/>
    </row>
    <row r="107" spans="2:4" x14ac:dyDescent="0.25">
      <c r="B107" s="12"/>
      <c r="C107" s="13"/>
      <c r="D107" s="14"/>
    </row>
    <row r="108" spans="2:4" x14ac:dyDescent="0.25">
      <c r="B108" s="12"/>
      <c r="C108" s="13"/>
      <c r="D108" s="14"/>
    </row>
    <row r="109" spans="2:4" x14ac:dyDescent="0.25">
      <c r="B109" s="12"/>
      <c r="C109" s="13"/>
      <c r="D109" s="14"/>
    </row>
    <row r="110" spans="2:4" x14ac:dyDescent="0.25">
      <c r="B110" s="12"/>
      <c r="C110" s="13"/>
      <c r="D110" s="14"/>
    </row>
    <row r="111" spans="2:4" x14ac:dyDescent="0.25">
      <c r="B111" s="17"/>
      <c r="C111" s="13"/>
      <c r="D111" s="13"/>
    </row>
    <row r="112" spans="2:4" x14ac:dyDescent="0.25">
      <c r="B112" s="15"/>
      <c r="C112" s="16"/>
      <c r="D112" s="16"/>
    </row>
    <row r="113" spans="2:4" x14ac:dyDescent="0.25">
      <c r="B113" s="12"/>
      <c r="C113" s="13"/>
      <c r="D113" s="14"/>
    </row>
    <row r="114" spans="2:4" x14ac:dyDescent="0.25">
      <c r="B114" s="12"/>
      <c r="C114" s="13"/>
      <c r="D114" s="14"/>
    </row>
    <row r="115" spans="2:4" x14ac:dyDescent="0.25">
      <c r="B115" s="12"/>
      <c r="C115" s="13"/>
      <c r="D115" s="14"/>
    </row>
    <row r="116" spans="2:4" x14ac:dyDescent="0.25">
      <c r="B116" s="12"/>
      <c r="C116" s="13"/>
      <c r="D116" s="14"/>
    </row>
    <row r="117" spans="2:4" x14ac:dyDescent="0.25">
      <c r="B117" s="12"/>
      <c r="C117" s="13"/>
      <c r="D117" s="14"/>
    </row>
    <row r="118" spans="2:4" x14ac:dyDescent="0.25">
      <c r="B118" s="12"/>
      <c r="C118" s="13"/>
      <c r="D118" s="14"/>
    </row>
    <row r="119" spans="2:4" x14ac:dyDescent="0.25">
      <c r="B119" s="15"/>
      <c r="C119" s="14"/>
      <c r="D119" s="14"/>
    </row>
    <row r="120" spans="2:4" x14ac:dyDescent="0.25">
      <c r="B120" s="15"/>
      <c r="C120" s="16"/>
      <c r="D120" s="16"/>
    </row>
    <row r="121" spans="2:4" x14ac:dyDescent="0.25">
      <c r="B121" s="12"/>
      <c r="C121" s="13"/>
      <c r="D121" s="14"/>
    </row>
    <row r="122" spans="2:4" x14ac:dyDescent="0.25">
      <c r="B122" s="12"/>
      <c r="C122" s="13"/>
      <c r="D122" s="14"/>
    </row>
    <row r="123" spans="2:4" x14ac:dyDescent="0.25">
      <c r="B123" s="15"/>
      <c r="C123" s="14"/>
      <c r="D123" s="14"/>
    </row>
    <row r="124" spans="2:4" x14ac:dyDescent="0.25">
      <c r="B124" s="15"/>
      <c r="C124" s="16"/>
      <c r="D124" s="16"/>
    </row>
    <row r="125" spans="2:4" x14ac:dyDescent="0.25">
      <c r="B125" s="12"/>
      <c r="C125" s="13"/>
      <c r="D125" s="14"/>
    </row>
    <row r="126" spans="2:4" x14ac:dyDescent="0.25">
      <c r="B126" s="12"/>
      <c r="C126" s="13"/>
      <c r="D126" s="14"/>
    </row>
    <row r="127" spans="2:4" x14ac:dyDescent="0.25">
      <c r="B127" s="12"/>
      <c r="C127" s="13"/>
      <c r="D127" s="14"/>
    </row>
    <row r="128" spans="2:4" x14ac:dyDescent="0.25">
      <c r="B128" s="12"/>
      <c r="C128" s="13"/>
      <c r="D128" s="14"/>
    </row>
    <row r="129" spans="2:4" x14ac:dyDescent="0.25">
      <c r="B129" s="12"/>
      <c r="C129" s="13"/>
      <c r="D129" s="14"/>
    </row>
    <row r="130" spans="2:4" x14ac:dyDescent="0.25">
      <c r="B130" s="12"/>
      <c r="C130" s="13"/>
      <c r="D130" s="13"/>
    </row>
    <row r="131" spans="2:4" x14ac:dyDescent="0.25">
      <c r="B131" s="18"/>
      <c r="C131" s="45"/>
      <c r="D131" s="16"/>
    </row>
    <row r="132" spans="2:4" x14ac:dyDescent="0.25">
      <c r="B132" s="18"/>
      <c r="C132" s="16"/>
      <c r="D132" s="16"/>
    </row>
    <row r="133" spans="2:4" x14ac:dyDescent="0.25">
      <c r="B133" s="12"/>
      <c r="C133" s="13"/>
      <c r="D133" s="14"/>
    </row>
    <row r="134" spans="2:4" x14ac:dyDescent="0.25">
      <c r="B134" s="12"/>
      <c r="C134" s="13"/>
      <c r="D134" s="14"/>
    </row>
    <row r="135" spans="2:4" x14ac:dyDescent="0.25">
      <c r="B135" s="12"/>
      <c r="C135" s="14"/>
      <c r="D135" s="14"/>
    </row>
    <row r="136" spans="2:4" x14ac:dyDescent="0.25">
      <c r="B136" s="12"/>
      <c r="C136" s="13"/>
      <c r="D136" s="14"/>
    </row>
    <row r="137" spans="2:4" x14ac:dyDescent="0.25">
      <c r="B137" s="12"/>
      <c r="C137" s="13"/>
      <c r="D137" s="14"/>
    </row>
    <row r="138" spans="2:4" x14ac:dyDescent="0.25">
      <c r="B138" s="12"/>
      <c r="C138" s="13"/>
      <c r="D138" s="14"/>
    </row>
    <row r="139" spans="2:4" x14ac:dyDescent="0.25">
      <c r="B139" s="12"/>
      <c r="C139" s="14"/>
      <c r="D139" s="14"/>
    </row>
    <row r="140" spans="2:4" x14ac:dyDescent="0.25">
      <c r="B140" s="12"/>
      <c r="C140" s="14"/>
      <c r="D140" s="14"/>
    </row>
    <row r="141" spans="2:4" x14ac:dyDescent="0.25">
      <c r="B141" s="12"/>
      <c r="C141" s="14"/>
      <c r="D141" s="14"/>
    </row>
    <row r="142" spans="2:4" x14ac:dyDescent="0.25">
      <c r="B142" s="12"/>
      <c r="C142" s="14"/>
      <c r="D142" s="14"/>
    </row>
    <row r="143" spans="2:4" x14ac:dyDescent="0.25">
      <c r="B143" s="12"/>
      <c r="C143" s="13"/>
      <c r="D143" s="14"/>
    </row>
    <row r="144" spans="2:4" x14ac:dyDescent="0.25">
      <c r="B144" s="12"/>
      <c r="C144" s="13"/>
      <c r="D144" s="14"/>
    </row>
    <row r="145" spans="2:4" x14ac:dyDescent="0.25">
      <c r="B145" s="12"/>
      <c r="C145" s="13"/>
      <c r="D145" s="14"/>
    </row>
    <row r="146" spans="2:4" x14ac:dyDescent="0.25">
      <c r="B146" s="12"/>
      <c r="C146" s="13"/>
      <c r="D146" s="14"/>
    </row>
    <row r="147" spans="2:4" x14ac:dyDescent="0.25">
      <c r="B147" s="12"/>
      <c r="C147" s="14"/>
      <c r="D147" s="14"/>
    </row>
    <row r="148" spans="2:4" x14ac:dyDescent="0.25">
      <c r="B148" s="12"/>
      <c r="C148" s="14"/>
      <c r="D148" s="14"/>
    </row>
    <row r="149" spans="2:4" x14ac:dyDescent="0.25">
      <c r="B149" s="12"/>
      <c r="C149" s="14"/>
      <c r="D149" s="14"/>
    </row>
    <row r="150" spans="2:4" x14ac:dyDescent="0.25">
      <c r="B150" s="12"/>
      <c r="C150" s="13"/>
      <c r="D150" s="14"/>
    </row>
    <row r="151" spans="2:4" x14ac:dyDescent="0.25">
      <c r="B151" s="12"/>
      <c r="C151" s="14"/>
      <c r="D151" s="14"/>
    </row>
    <row r="152" spans="2:4" x14ac:dyDescent="0.25">
      <c r="B152" s="30"/>
      <c r="C152" s="46"/>
      <c r="D152" s="31"/>
    </row>
    <row r="153" spans="2:4" x14ac:dyDescent="0.25">
      <c r="B153" s="12"/>
      <c r="C153" s="14"/>
      <c r="D153" s="14"/>
    </row>
    <row r="154" spans="2:4" x14ac:dyDescent="0.25">
      <c r="B154" s="12"/>
      <c r="C154" s="13"/>
      <c r="D154" s="14"/>
    </row>
    <row r="155" spans="2:4" x14ac:dyDescent="0.25">
      <c r="B155" s="29"/>
      <c r="C155" s="47"/>
      <c r="D155" s="152"/>
    </row>
    <row r="156" spans="2:4" x14ac:dyDescent="0.25">
      <c r="B156" s="15"/>
      <c r="C156" s="47"/>
      <c r="D156" s="152"/>
    </row>
    <row r="157" spans="2:4" x14ac:dyDescent="0.25">
      <c r="B157" s="29"/>
      <c r="C157" s="14"/>
      <c r="D157" s="152"/>
    </row>
    <row r="158" spans="2:4" x14ac:dyDescent="0.25">
      <c r="B158" s="29"/>
      <c r="C158" s="14"/>
      <c r="D158" s="152"/>
    </row>
    <row r="159" spans="2:4" x14ac:dyDescent="0.25">
      <c r="B159" s="15"/>
      <c r="C159" s="47"/>
      <c r="D159" s="152"/>
    </row>
  </sheetData>
  <sheetProtection password="DE6E" sheet="1" objects="1" scenarios="1" formatColumns="0" formatRows="0"/>
  <mergeCells count="13">
    <mergeCell ref="E83:F83"/>
    <mergeCell ref="B83:C83"/>
    <mergeCell ref="G1:J1"/>
    <mergeCell ref="D2:F2"/>
    <mergeCell ref="G2:J2"/>
    <mergeCell ref="D3:F3"/>
    <mergeCell ref="G3:J3"/>
    <mergeCell ref="D4:F4"/>
    <mergeCell ref="D5:F5"/>
    <mergeCell ref="D7:F7"/>
    <mergeCell ref="D8:F8"/>
    <mergeCell ref="D1:F1"/>
    <mergeCell ref="D6:F6"/>
  </mergeCells>
  <conditionalFormatting sqref="L25">
    <cfRule type="cellIs" dxfId="12" priority="4" operator="greaterThan">
      <formula>L26</formula>
    </cfRule>
  </conditionalFormatting>
  <conditionalFormatting sqref="L55">
    <cfRule type="cellIs" dxfId="11" priority="3" operator="greaterThan">
      <formula>L56</formula>
    </cfRule>
  </conditionalFormatting>
  <conditionalFormatting sqref="L65">
    <cfRule type="cellIs" dxfId="10" priority="2" operator="greaterThan">
      <formula>L66</formula>
    </cfRule>
  </conditionalFormatting>
  <conditionalFormatting sqref="L74">
    <cfRule type="cellIs" dxfId="9" priority="1" operator="greaterThan">
      <formula>L75</formula>
    </cfRule>
  </conditionalFormatting>
  <dataValidations count="1">
    <dataValidation type="custom" allowBlank="1" showInputMessage="1" showErrorMessage="1" error="Amount Due must be equal or lesser than Unpaid Earnings. If a Funding Amount is added to this Cost Center, Amount Due must be the lesser amount between Unpaid Earnings and Prorated Share. " sqref="L15:L23 L28:L53 L58:L63 L68:L72">
      <formula1>IF(L15&lt;=MIN(J15,K15), TRUE, FALSE)</formula1>
    </dataValidation>
  </dataValidations>
  <hyperlinks>
    <hyperlink ref="M1" location="Master!A1" display="(Return to Master Tab)"/>
  </hyperlinks>
  <pageMargins left="0.25" right="0.25" top="0.75" bottom="0.75" header="0.3" footer="0.3"/>
  <pageSetup scale="45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66"/>
  </sheetPr>
  <dimension ref="A1:M142"/>
  <sheetViews>
    <sheetView showGridLines="0" showZeros="0" zoomScaleNormal="100" workbookViewId="0">
      <pane ySplit="12" topLeftCell="A13" activePane="bottomLeft" state="frozen"/>
      <selection activeCell="G1" sqref="G1:J1"/>
      <selection pane="bottomLeft" activeCell="C30" sqref="C30"/>
    </sheetView>
  </sheetViews>
  <sheetFormatPr defaultRowHeight="15" x14ac:dyDescent="0.25"/>
  <cols>
    <col min="1" max="1" width="2.42578125" style="122" customWidth="1"/>
    <col min="2" max="2" width="9.140625" style="122"/>
    <col min="3" max="3" width="35.5703125" style="122" bestFit="1" customWidth="1"/>
    <col min="4" max="4" width="12.140625" style="122" bestFit="1" customWidth="1"/>
    <col min="5" max="5" width="16.28515625" style="122" customWidth="1"/>
    <col min="6" max="6" width="20" style="122" customWidth="1"/>
    <col min="7" max="7" width="21.5703125" style="122" customWidth="1"/>
    <col min="8" max="12" width="17.42578125" style="122" customWidth="1"/>
    <col min="13" max="13" width="13.140625" style="122" customWidth="1"/>
    <col min="14" max="16384" width="9.140625" style="122"/>
  </cols>
  <sheetData>
    <row r="1" spans="2:13" x14ac:dyDescent="0.25">
      <c r="B1" s="180" t="str">
        <f>Master!A3</f>
        <v xml:space="preserve">a. </v>
      </c>
      <c r="C1" s="180" t="str">
        <f>Master!B3</f>
        <v>Agency Name:</v>
      </c>
      <c r="D1" s="211">
        <f>Master!C3</f>
        <v>0</v>
      </c>
      <c r="E1" s="211"/>
      <c r="F1" s="211"/>
      <c r="G1" s="210" t="s">
        <v>142</v>
      </c>
      <c r="H1" s="210"/>
      <c r="I1" s="210"/>
      <c r="J1" s="210"/>
      <c r="M1" s="123" t="s">
        <v>237</v>
      </c>
    </row>
    <row r="2" spans="2:13" x14ac:dyDescent="0.25">
      <c r="B2" s="180" t="str">
        <f>Master!A4</f>
        <v xml:space="preserve">b. </v>
      </c>
      <c r="C2" s="180" t="str">
        <f>Master!B4</f>
        <v>Contract No.:</v>
      </c>
      <c r="D2" s="208">
        <f>Master!C4</f>
        <v>0</v>
      </c>
      <c r="E2" s="208"/>
      <c r="F2" s="208"/>
      <c r="G2" s="210" t="s">
        <v>104</v>
      </c>
      <c r="H2" s="210"/>
      <c r="I2" s="210"/>
      <c r="J2" s="210"/>
      <c r="M2" s="124" t="str">
        <f>Master!$G$1</f>
        <v>Rev.03/31/2014</v>
      </c>
    </row>
    <row r="3" spans="2:13" x14ac:dyDescent="0.25">
      <c r="B3" s="180" t="str">
        <f>Master!A5</f>
        <v xml:space="preserve">c. </v>
      </c>
      <c r="C3" s="180" t="str">
        <f>Master!B5</f>
        <v>Month/Year of :</v>
      </c>
      <c r="D3" s="212">
        <f>Master!C5</f>
        <v>0</v>
      </c>
      <c r="E3" s="208"/>
      <c r="F3" s="208"/>
      <c r="G3" s="210" t="s">
        <v>99</v>
      </c>
      <c r="H3" s="210"/>
      <c r="I3" s="210"/>
      <c r="J3" s="210"/>
      <c r="M3" s="124" t="str">
        <f>Master!$G$2</f>
        <v>Version: 3.2.1</v>
      </c>
    </row>
    <row r="4" spans="2:13" x14ac:dyDescent="0.25">
      <c r="B4" s="180" t="str">
        <f>Master!A6</f>
        <v xml:space="preserve">d.  </v>
      </c>
      <c r="C4" s="180" t="str">
        <f>Master!B6</f>
        <v># months in the contract:</v>
      </c>
      <c r="D4" s="208">
        <f>Master!C6</f>
        <v>0</v>
      </c>
      <c r="E4" s="208"/>
      <c r="F4" s="208"/>
      <c r="I4" s="125"/>
    </row>
    <row r="5" spans="2:13" x14ac:dyDescent="0.25">
      <c r="B5" s="180" t="str">
        <f>Master!A7</f>
        <v>e.</v>
      </c>
      <c r="C5" s="180" t="str">
        <f>Master!B7</f>
        <v># months remaining (including month in c.):</v>
      </c>
      <c r="D5" s="208">
        <f>Master!C7</f>
        <v>0</v>
      </c>
      <c r="E5" s="208"/>
      <c r="F5" s="208"/>
    </row>
    <row r="6" spans="2:13" s="177" customFormat="1" x14ac:dyDescent="0.25">
      <c r="B6" s="180" t="str">
        <f>Master!A8</f>
        <v xml:space="preserve">f.  </v>
      </c>
      <c r="C6" s="180" t="str">
        <f>Master!B8</f>
        <v># months incurred (including month in c.):</v>
      </c>
      <c r="D6" s="208">
        <f>Master!C8</f>
        <v>0</v>
      </c>
      <c r="E6" s="208"/>
      <c r="F6" s="208"/>
    </row>
    <row r="7" spans="2:13" x14ac:dyDescent="0.25">
      <c r="B7" s="180" t="str">
        <f>Master!A9</f>
        <v xml:space="preserve">g.  </v>
      </c>
      <c r="C7" s="180" t="str">
        <f>Master!B9</f>
        <v>Federal ID:</v>
      </c>
      <c r="D7" s="208">
        <f>Master!C9</f>
        <v>0</v>
      </c>
      <c r="E7" s="208"/>
      <c r="F7" s="208"/>
    </row>
    <row r="8" spans="2:13" x14ac:dyDescent="0.25">
      <c r="B8" s="180" t="str">
        <f>Master!A10</f>
        <v>h.</v>
      </c>
      <c r="C8" s="180" t="str">
        <f>Master!B10</f>
        <v>Address:</v>
      </c>
      <c r="D8" s="208">
        <f>Master!C10</f>
        <v>0</v>
      </c>
      <c r="E8" s="208"/>
      <c r="F8" s="208"/>
      <c r="G8" s="135"/>
      <c r="H8" s="135"/>
      <c r="I8" s="135"/>
      <c r="J8" s="135"/>
    </row>
    <row r="10" spans="2:13" ht="42" customHeight="1" x14ac:dyDescent="0.25">
      <c r="B10" s="3" t="s">
        <v>9</v>
      </c>
      <c r="C10" s="33" t="s">
        <v>5</v>
      </c>
      <c r="D10" s="3" t="s">
        <v>218</v>
      </c>
      <c r="E10" s="33" t="s">
        <v>6</v>
      </c>
      <c r="F10" s="33" t="s">
        <v>89</v>
      </c>
      <c r="G10" s="3" t="s">
        <v>77</v>
      </c>
      <c r="H10" s="34" t="s">
        <v>8</v>
      </c>
      <c r="I10" s="33" t="s">
        <v>91</v>
      </c>
      <c r="J10" s="33" t="s">
        <v>34</v>
      </c>
      <c r="K10" s="33" t="s">
        <v>35</v>
      </c>
      <c r="L10" s="33" t="s">
        <v>36</v>
      </c>
      <c r="M10" s="33" t="s">
        <v>37</v>
      </c>
    </row>
    <row r="11" spans="2:13" ht="22.5" customHeight="1" x14ac:dyDescent="0.25">
      <c r="B11" s="35"/>
      <c r="C11" s="35"/>
      <c r="D11" s="5"/>
      <c r="E11" s="36" t="s">
        <v>90</v>
      </c>
      <c r="F11" s="36" t="s">
        <v>90</v>
      </c>
      <c r="G11" s="7" t="s">
        <v>220</v>
      </c>
      <c r="H11" s="37" t="s">
        <v>174</v>
      </c>
      <c r="I11" s="36" t="s">
        <v>175</v>
      </c>
      <c r="J11" s="38" t="s">
        <v>177</v>
      </c>
      <c r="K11" s="36" t="s">
        <v>176</v>
      </c>
      <c r="L11" s="39" t="s">
        <v>178</v>
      </c>
      <c r="M11" s="136" t="s">
        <v>179</v>
      </c>
    </row>
    <row r="12" spans="2:13" x14ac:dyDescent="0.25">
      <c r="B12" s="40">
        <v>1</v>
      </c>
      <c r="C12" s="40">
        <v>2</v>
      </c>
      <c r="D12" s="8">
        <v>3</v>
      </c>
      <c r="E12" s="40">
        <v>4</v>
      </c>
      <c r="F12" s="40">
        <v>5</v>
      </c>
      <c r="G12" s="40">
        <v>6</v>
      </c>
      <c r="H12" s="40">
        <v>7</v>
      </c>
      <c r="I12" s="40">
        <v>8</v>
      </c>
      <c r="J12" s="40">
        <v>9</v>
      </c>
      <c r="K12" s="40">
        <v>10</v>
      </c>
      <c r="L12" s="40">
        <v>11</v>
      </c>
      <c r="M12" s="40">
        <v>12</v>
      </c>
    </row>
    <row r="13" spans="2:13" ht="9" customHeight="1" x14ac:dyDescent="0.25">
      <c r="B13" s="12"/>
      <c r="C13" s="13"/>
      <c r="D13" s="13"/>
      <c r="E13" s="14"/>
    </row>
    <row r="14" spans="2:13" ht="16.5" customHeight="1" x14ac:dyDescent="0.25">
      <c r="B14" s="84"/>
      <c r="C14" s="85" t="s">
        <v>164</v>
      </c>
      <c r="D14" s="13"/>
      <c r="E14" s="14"/>
    </row>
    <row r="15" spans="2:13" x14ac:dyDescent="0.25">
      <c r="B15" s="77">
        <f>'ASA Wrksht'!A15</f>
        <v>18</v>
      </c>
      <c r="C15" s="78" t="str">
        <f>'ASA Wrksht'!B15</f>
        <v>Residential Level 1</v>
      </c>
      <c r="D15" s="79" t="str">
        <f>'ASA Wrksht'!F15</f>
        <v>Days</v>
      </c>
      <c r="E15" s="83"/>
      <c r="F15" s="75"/>
      <c r="G15" s="139">
        <f>'ASA Wrksht'!N15</f>
        <v>0</v>
      </c>
      <c r="H15" s="140">
        <f>E15*G15</f>
        <v>0</v>
      </c>
      <c r="I15" s="76"/>
      <c r="J15" s="142">
        <f t="shared" ref="J15:J23" si="0">ROUND(H15-I15,2)</f>
        <v>0</v>
      </c>
      <c r="K15" s="181" t="str">
        <f t="shared" ref="K15:K23" si="1">IF(F15="","XXXXXXXXXX",ROUND(MAX((F15/$D$4*$D$6)-I15,(F15-I15)/$D$5),2))</f>
        <v>XXXXXXXXXX</v>
      </c>
      <c r="L15" s="76"/>
      <c r="M15" s="130">
        <f t="shared" ref="M15:M23" si="2">IF(E15="",0,L15/E15)</f>
        <v>0</v>
      </c>
    </row>
    <row r="16" spans="2:13" x14ac:dyDescent="0.25">
      <c r="B16" s="77">
        <f>'ASA Wrksht'!A16</f>
        <v>19</v>
      </c>
      <c r="C16" s="78" t="str">
        <f>'ASA Wrksht'!B16</f>
        <v>Residential Level 2</v>
      </c>
      <c r="D16" s="79" t="str">
        <f>'ASA Wrksht'!F16</f>
        <v>Days</v>
      </c>
      <c r="E16" s="83"/>
      <c r="F16" s="75"/>
      <c r="G16" s="139">
        <f>'ASA Wrksht'!N16</f>
        <v>0</v>
      </c>
      <c r="H16" s="140">
        <f t="shared" ref="H16:H23" si="3">E16*G16</f>
        <v>0</v>
      </c>
      <c r="I16" s="76"/>
      <c r="J16" s="142">
        <f t="shared" si="0"/>
        <v>0</v>
      </c>
      <c r="K16" s="181" t="str">
        <f t="shared" si="1"/>
        <v>XXXXXXXXXX</v>
      </c>
      <c r="L16" s="76"/>
      <c r="M16" s="130">
        <f t="shared" si="2"/>
        <v>0</v>
      </c>
    </row>
    <row r="17" spans="1:13" x14ac:dyDescent="0.25">
      <c r="B17" s="77">
        <f>'ASA Wrksht'!A17</f>
        <v>20</v>
      </c>
      <c r="C17" s="78" t="str">
        <f>'ASA Wrksht'!B17</f>
        <v>Residential Level 3</v>
      </c>
      <c r="D17" s="79" t="str">
        <f>'ASA Wrksht'!F17</f>
        <v>Days</v>
      </c>
      <c r="E17" s="83"/>
      <c r="F17" s="75"/>
      <c r="G17" s="139">
        <f>'ASA Wrksht'!N17</f>
        <v>0</v>
      </c>
      <c r="H17" s="140">
        <f t="shared" si="3"/>
        <v>0</v>
      </c>
      <c r="I17" s="76"/>
      <c r="J17" s="142">
        <f t="shared" si="0"/>
        <v>0</v>
      </c>
      <c r="K17" s="181" t="str">
        <f t="shared" si="1"/>
        <v>XXXXXXXXXX</v>
      </c>
      <c r="L17" s="76"/>
      <c r="M17" s="130">
        <f t="shared" si="2"/>
        <v>0</v>
      </c>
    </row>
    <row r="18" spans="1:13" x14ac:dyDescent="0.25">
      <c r="B18" s="77">
        <f>'ASA Wrksht'!A18</f>
        <v>21</v>
      </c>
      <c r="C18" s="78" t="str">
        <f>'ASA Wrksht'!B18</f>
        <v>Residential Level 4</v>
      </c>
      <c r="D18" s="79" t="str">
        <f>'ASA Wrksht'!F18</f>
        <v>Days</v>
      </c>
      <c r="E18" s="83"/>
      <c r="F18" s="75"/>
      <c r="G18" s="139">
        <f>'ASA Wrksht'!N18</f>
        <v>0</v>
      </c>
      <c r="H18" s="140">
        <f t="shared" si="3"/>
        <v>0</v>
      </c>
      <c r="I18" s="76"/>
      <c r="J18" s="142">
        <f t="shared" si="0"/>
        <v>0</v>
      </c>
      <c r="K18" s="181" t="str">
        <f t="shared" si="1"/>
        <v>XXXXXXXXXX</v>
      </c>
      <c r="L18" s="76"/>
      <c r="M18" s="130">
        <f t="shared" si="2"/>
        <v>0</v>
      </c>
    </row>
    <row r="19" spans="1:13" x14ac:dyDescent="0.25">
      <c r="B19" s="77">
        <f>'ASA Wrksht'!A19</f>
        <v>36</v>
      </c>
      <c r="C19" s="78" t="str">
        <f>'ASA Wrksht'!B19</f>
        <v>Room &amp; Board Level 1</v>
      </c>
      <c r="D19" s="79" t="str">
        <f>'ASA Wrksht'!F19</f>
        <v>Days</v>
      </c>
      <c r="E19" s="83"/>
      <c r="F19" s="75"/>
      <c r="G19" s="139">
        <f>'ASA Wrksht'!N19</f>
        <v>0</v>
      </c>
      <c r="H19" s="140">
        <f t="shared" si="3"/>
        <v>0</v>
      </c>
      <c r="I19" s="76"/>
      <c r="J19" s="142">
        <f t="shared" si="0"/>
        <v>0</v>
      </c>
      <c r="K19" s="181" t="str">
        <f t="shared" si="1"/>
        <v>XXXXXXXXXX</v>
      </c>
      <c r="L19" s="76"/>
      <c r="M19" s="130">
        <f t="shared" si="2"/>
        <v>0</v>
      </c>
    </row>
    <row r="20" spans="1:13" x14ac:dyDescent="0.25">
      <c r="B20" s="77">
        <f>'ASA Wrksht'!A20</f>
        <v>37</v>
      </c>
      <c r="C20" s="78" t="str">
        <f>'ASA Wrksht'!B20</f>
        <v>Room &amp; Board Level 2</v>
      </c>
      <c r="D20" s="79" t="str">
        <f>'ASA Wrksht'!F20</f>
        <v>Days</v>
      </c>
      <c r="E20" s="83"/>
      <c r="F20" s="75"/>
      <c r="G20" s="139">
        <f>'ASA Wrksht'!N20</f>
        <v>0</v>
      </c>
      <c r="H20" s="140">
        <f t="shared" si="3"/>
        <v>0</v>
      </c>
      <c r="I20" s="76"/>
      <c r="J20" s="142">
        <f t="shared" si="0"/>
        <v>0</v>
      </c>
      <c r="K20" s="181" t="str">
        <f t="shared" si="1"/>
        <v>XXXXXXXXXX</v>
      </c>
      <c r="L20" s="76"/>
      <c r="M20" s="130">
        <f t="shared" si="2"/>
        <v>0</v>
      </c>
    </row>
    <row r="21" spans="1:13" x14ac:dyDescent="0.25">
      <c r="B21" s="77">
        <f>'ASA Wrksht'!A21</f>
        <v>38</v>
      </c>
      <c r="C21" s="78" t="str">
        <f>'ASA Wrksht'!B21</f>
        <v>Room &amp; Board Level 3</v>
      </c>
      <c r="D21" s="79" t="str">
        <f>'ASA Wrksht'!F21</f>
        <v>Days</v>
      </c>
      <c r="E21" s="83"/>
      <c r="F21" s="75"/>
      <c r="G21" s="139">
        <f>'ASA Wrksht'!N21</f>
        <v>0</v>
      </c>
      <c r="H21" s="140">
        <f t="shared" si="3"/>
        <v>0</v>
      </c>
      <c r="I21" s="76"/>
      <c r="J21" s="142">
        <f t="shared" si="0"/>
        <v>0</v>
      </c>
      <c r="K21" s="181" t="str">
        <f t="shared" si="1"/>
        <v>XXXXXXXXXX</v>
      </c>
      <c r="L21" s="76"/>
      <c r="M21" s="130">
        <f t="shared" si="2"/>
        <v>0</v>
      </c>
    </row>
    <row r="22" spans="1:13" x14ac:dyDescent="0.25">
      <c r="B22" s="77">
        <f>'ASA Wrksht'!A22</f>
        <v>0</v>
      </c>
      <c r="C22" s="78">
        <f>'ASA Wrksht'!B22</f>
        <v>0</v>
      </c>
      <c r="D22" s="79">
        <f>'ASA Wrksht'!F22</f>
        <v>0</v>
      </c>
      <c r="E22" s="83"/>
      <c r="F22" s="75"/>
      <c r="G22" s="139">
        <f>'ASA Wrksht'!N22</f>
        <v>0</v>
      </c>
      <c r="H22" s="140">
        <f t="shared" si="3"/>
        <v>0</v>
      </c>
      <c r="I22" s="76"/>
      <c r="J22" s="142">
        <f t="shared" si="0"/>
        <v>0</v>
      </c>
      <c r="K22" s="181" t="str">
        <f t="shared" si="1"/>
        <v>XXXXXXXXXX</v>
      </c>
      <c r="L22" s="76"/>
      <c r="M22" s="130">
        <f t="shared" si="2"/>
        <v>0</v>
      </c>
    </row>
    <row r="23" spans="1:13" x14ac:dyDescent="0.25">
      <c r="B23" s="77">
        <f>'ASA Wrksht'!A23</f>
        <v>0</v>
      </c>
      <c r="C23" s="78">
        <f>'ASA Wrksht'!B23</f>
        <v>0</v>
      </c>
      <c r="D23" s="79">
        <f>'ASA Wrksht'!F23</f>
        <v>0</v>
      </c>
      <c r="E23" s="83"/>
      <c r="F23" s="75"/>
      <c r="G23" s="139">
        <f>'ASA Wrksht'!N23</f>
        <v>0</v>
      </c>
      <c r="H23" s="140">
        <f t="shared" si="3"/>
        <v>0</v>
      </c>
      <c r="I23" s="76"/>
      <c r="J23" s="142">
        <f t="shared" si="0"/>
        <v>0</v>
      </c>
      <c r="K23" s="181" t="str">
        <f t="shared" si="1"/>
        <v>XXXXXXXXXX</v>
      </c>
      <c r="L23" s="76"/>
      <c r="M23" s="130">
        <f t="shared" si="2"/>
        <v>0</v>
      </c>
    </row>
    <row r="24" spans="1:13" ht="6.75" customHeight="1" x14ac:dyDescent="0.25">
      <c r="A24" s="152"/>
      <c r="B24" s="12">
        <f>'ASA Wrksht'!A24</f>
        <v>0</v>
      </c>
      <c r="C24" s="13">
        <f>'ASA Wrksht'!B24</f>
        <v>0</v>
      </c>
      <c r="D24" s="13">
        <f>'ASA Wrksht'!F24</f>
        <v>0</v>
      </c>
      <c r="E24" s="14"/>
      <c r="K24" s="144"/>
    </row>
    <row r="25" spans="1:13" s="59" customFormat="1" ht="15" customHeight="1" x14ac:dyDescent="0.25">
      <c r="B25" s="84"/>
      <c r="C25" s="85"/>
      <c r="D25" s="85"/>
      <c r="E25" s="54"/>
      <c r="F25" s="156"/>
      <c r="G25" s="157"/>
      <c r="H25" s="156"/>
      <c r="I25" s="156"/>
      <c r="J25" s="156"/>
      <c r="K25" s="158"/>
      <c r="L25" s="156"/>
      <c r="M25" s="157"/>
    </row>
    <row r="26" spans="1:13" s="59" customFormat="1" ht="15" customHeight="1" x14ac:dyDescent="0.25">
      <c r="B26" s="15">
        <f>'ASA Wrksht'!A26</f>
        <v>0</v>
      </c>
      <c r="C26" s="15">
        <f>'ASA Wrksht'!B26</f>
        <v>0</v>
      </c>
      <c r="D26" s="9">
        <f>'ASA Wrksht'!F26</f>
        <v>0</v>
      </c>
      <c r="E26" s="15"/>
      <c r="F26" s="159"/>
      <c r="L26" s="160"/>
      <c r="M26" s="161"/>
    </row>
    <row r="27" spans="1:13" ht="16.5" customHeight="1" x14ac:dyDescent="0.25">
      <c r="A27" s="152"/>
      <c r="B27" s="84"/>
      <c r="C27" s="85" t="s">
        <v>165</v>
      </c>
      <c r="D27" s="13">
        <f>'ASA Wrksht'!F27</f>
        <v>0</v>
      </c>
      <c r="E27" s="14"/>
    </row>
    <row r="28" spans="1:13" x14ac:dyDescent="0.25">
      <c r="B28" s="77">
        <f>'ASA Wrksht'!A28</f>
        <v>29</v>
      </c>
      <c r="C28" s="78" t="str">
        <f>'ASA Wrksht'!B28</f>
        <v>Aftercare -  Individual</v>
      </c>
      <c r="D28" s="79" t="str">
        <f>'ASA Wrksht'!F28</f>
        <v>Hours</v>
      </c>
      <c r="E28" s="83"/>
      <c r="F28" s="75"/>
      <c r="G28" s="139">
        <f>'ASA Wrksht'!N28</f>
        <v>0</v>
      </c>
      <c r="H28" s="140">
        <f t="shared" ref="H28:H52" si="4">E28*G28</f>
        <v>0</v>
      </c>
      <c r="I28" s="76"/>
      <c r="J28" s="142">
        <f t="shared" ref="J28:J39" si="5">ROUND(H28-I28,2)</f>
        <v>0</v>
      </c>
      <c r="K28" s="181" t="str">
        <f t="shared" ref="K28:K39" si="6">IF(F28="","XXXXXXXXXX",ROUND(MAX((F28/$D$4*$D$6)-I28,(F28-I28)/$D$5),2))</f>
        <v>XXXXXXXXXX</v>
      </c>
      <c r="L28" s="76"/>
      <c r="M28" s="130">
        <f t="shared" ref="M28:M53" si="7">IF(E28="",0,L28/E28)</f>
        <v>0</v>
      </c>
    </row>
    <row r="29" spans="1:13" x14ac:dyDescent="0.25">
      <c r="B29" s="77">
        <f>'ASA Wrksht'!A29</f>
        <v>43</v>
      </c>
      <c r="C29" s="78" t="str">
        <f>'ASA Wrksht'!B29</f>
        <v>Aftercare - Group</v>
      </c>
      <c r="D29" s="79" t="str">
        <f>'ASA Wrksht'!F29</f>
        <v>Hours</v>
      </c>
      <c r="E29" s="83"/>
      <c r="F29" s="75"/>
      <c r="G29" s="139">
        <f>'ASA Wrksht'!N29</f>
        <v>0</v>
      </c>
      <c r="H29" s="140">
        <f t="shared" si="4"/>
        <v>0</v>
      </c>
      <c r="I29" s="76"/>
      <c r="J29" s="142">
        <f t="shared" si="5"/>
        <v>0</v>
      </c>
      <c r="K29" s="181" t="str">
        <f t="shared" si="6"/>
        <v>XXXXXXXXXX</v>
      </c>
      <c r="L29" s="76"/>
      <c r="M29" s="130">
        <f t="shared" si="7"/>
        <v>0</v>
      </c>
    </row>
    <row r="30" spans="1:13" x14ac:dyDescent="0.25">
      <c r="B30" s="77">
        <f>'ASA Wrksht'!A30</f>
        <v>1</v>
      </c>
      <c r="C30" s="78" t="str">
        <f>'ASA Wrksht'!B30</f>
        <v>Assessment</v>
      </c>
      <c r="D30" s="79" t="str">
        <f>'ASA Wrksht'!F30</f>
        <v>Hours</v>
      </c>
      <c r="E30" s="83"/>
      <c r="F30" s="75"/>
      <c r="G30" s="139">
        <f>'ASA Wrksht'!N30</f>
        <v>0</v>
      </c>
      <c r="H30" s="140">
        <f t="shared" si="4"/>
        <v>0</v>
      </c>
      <c r="I30" s="76"/>
      <c r="J30" s="142">
        <f t="shared" si="5"/>
        <v>0</v>
      </c>
      <c r="K30" s="181" t="str">
        <f t="shared" si="6"/>
        <v>XXXXXXXXXX</v>
      </c>
      <c r="L30" s="76"/>
      <c r="M30" s="130">
        <f t="shared" si="7"/>
        <v>0</v>
      </c>
    </row>
    <row r="31" spans="1:13" x14ac:dyDescent="0.25">
      <c r="B31" s="77">
        <f>'ASA Wrksht'!A31</f>
        <v>2</v>
      </c>
      <c r="C31" s="78" t="str">
        <f>'ASA Wrksht'!B31</f>
        <v>Case Management</v>
      </c>
      <c r="D31" s="79" t="str">
        <f>'ASA Wrksht'!F31</f>
        <v>Hours</v>
      </c>
      <c r="E31" s="83"/>
      <c r="F31" s="75"/>
      <c r="G31" s="139">
        <f>'ASA Wrksht'!N31</f>
        <v>0</v>
      </c>
      <c r="H31" s="140">
        <f t="shared" si="4"/>
        <v>0</v>
      </c>
      <c r="I31" s="76"/>
      <c r="J31" s="142">
        <f t="shared" si="5"/>
        <v>0</v>
      </c>
      <c r="K31" s="181" t="str">
        <f t="shared" si="6"/>
        <v>XXXXXXXXXX</v>
      </c>
      <c r="L31" s="76"/>
      <c r="M31" s="130">
        <f t="shared" si="7"/>
        <v>0</v>
      </c>
    </row>
    <row r="32" spans="1:13" hidden="1" x14ac:dyDescent="0.25">
      <c r="B32" s="77">
        <f>'ASA Wrksht'!A32</f>
        <v>0</v>
      </c>
      <c r="C32" s="78">
        <f>'ASA Wrksht'!B32</f>
        <v>0</v>
      </c>
      <c r="D32" s="79">
        <f>'ASA Wrksht'!F32</f>
        <v>0</v>
      </c>
      <c r="E32" s="83"/>
      <c r="F32" s="75"/>
      <c r="G32" s="139">
        <f>'ASA Wrksht'!N32</f>
        <v>0</v>
      </c>
      <c r="H32" s="140">
        <f t="shared" si="4"/>
        <v>0</v>
      </c>
      <c r="I32" s="76"/>
      <c r="J32" s="142">
        <f t="shared" si="5"/>
        <v>0</v>
      </c>
      <c r="K32" s="181" t="str">
        <f t="shared" si="6"/>
        <v>XXXXXXXXXX</v>
      </c>
      <c r="L32" s="76"/>
      <c r="M32" s="130">
        <f t="shared" si="7"/>
        <v>0</v>
      </c>
    </row>
    <row r="33" spans="2:13" hidden="1" x14ac:dyDescent="0.25">
      <c r="B33" s="77">
        <f>'ASA Wrksht'!A33</f>
        <v>0</v>
      </c>
      <c r="C33" s="78">
        <f>'ASA Wrksht'!B33</f>
        <v>0</v>
      </c>
      <c r="D33" s="79">
        <f>'ASA Wrksht'!F33</f>
        <v>0</v>
      </c>
      <c r="E33" s="83"/>
      <c r="F33" s="75"/>
      <c r="G33" s="139">
        <f>'ASA Wrksht'!N33</f>
        <v>0</v>
      </c>
      <c r="H33" s="140">
        <f t="shared" si="4"/>
        <v>0</v>
      </c>
      <c r="I33" s="76"/>
      <c r="J33" s="142">
        <f t="shared" si="5"/>
        <v>0</v>
      </c>
      <c r="K33" s="181" t="str">
        <f t="shared" si="6"/>
        <v>XXXXXXXXXX</v>
      </c>
      <c r="L33" s="76"/>
      <c r="M33" s="130">
        <f t="shared" si="7"/>
        <v>0</v>
      </c>
    </row>
    <row r="34" spans="2:13" x14ac:dyDescent="0.25">
      <c r="B34" s="77">
        <f>'ASA Wrksht'!A34</f>
        <v>5</v>
      </c>
      <c r="C34" s="78" t="str">
        <f>'ASA Wrksht'!B34</f>
        <v>Day Care Services</v>
      </c>
      <c r="D34" s="79" t="str">
        <f>'ASA Wrksht'!F34</f>
        <v>Days</v>
      </c>
      <c r="E34" s="83"/>
      <c r="F34" s="75"/>
      <c r="G34" s="139">
        <f>'ASA Wrksht'!N34</f>
        <v>0</v>
      </c>
      <c r="H34" s="140">
        <f t="shared" si="4"/>
        <v>0</v>
      </c>
      <c r="I34" s="76"/>
      <c r="J34" s="142">
        <f t="shared" si="5"/>
        <v>0</v>
      </c>
      <c r="K34" s="181" t="str">
        <f t="shared" si="6"/>
        <v>XXXXXXXXXX</v>
      </c>
      <c r="L34" s="76"/>
      <c r="M34" s="130">
        <f t="shared" si="7"/>
        <v>0</v>
      </c>
    </row>
    <row r="35" spans="2:13" x14ac:dyDescent="0.25">
      <c r="B35" s="77">
        <f>'ASA Wrksht'!A35</f>
        <v>6</v>
      </c>
      <c r="C35" s="78" t="str">
        <f>'ASA Wrksht'!B35</f>
        <v>Day/Night</v>
      </c>
      <c r="D35" s="79" t="str">
        <f>'ASA Wrksht'!F35</f>
        <v>Days</v>
      </c>
      <c r="E35" s="83"/>
      <c r="F35" s="75"/>
      <c r="G35" s="139">
        <f>'ASA Wrksht'!N35</f>
        <v>0</v>
      </c>
      <c r="H35" s="140">
        <f t="shared" si="4"/>
        <v>0</v>
      </c>
      <c r="I35" s="76"/>
      <c r="J35" s="142">
        <f t="shared" si="5"/>
        <v>0</v>
      </c>
      <c r="K35" s="181" t="str">
        <f t="shared" si="6"/>
        <v>XXXXXXXXXX</v>
      </c>
      <c r="L35" s="76"/>
      <c r="M35" s="130">
        <f t="shared" si="7"/>
        <v>0</v>
      </c>
    </row>
    <row r="36" spans="2:13" x14ac:dyDescent="0.25">
      <c r="B36" s="77">
        <f>'ASA Wrksht'!A36</f>
        <v>28</v>
      </c>
      <c r="C36" s="78" t="str">
        <f>'ASA Wrksht'!B36</f>
        <v>Incidental Expenses</v>
      </c>
      <c r="D36" s="79" t="str">
        <f>'ASA Wrksht'!F36</f>
        <v>1 Unit = $50.00</v>
      </c>
      <c r="E36" s="83"/>
      <c r="F36" s="75"/>
      <c r="G36" s="139">
        <f>'ASA Wrksht'!N36</f>
        <v>0</v>
      </c>
      <c r="H36" s="140">
        <f t="shared" si="4"/>
        <v>0</v>
      </c>
      <c r="I36" s="76"/>
      <c r="J36" s="142">
        <f t="shared" si="5"/>
        <v>0</v>
      </c>
      <c r="K36" s="181" t="str">
        <f t="shared" si="6"/>
        <v>XXXXXXXXXX</v>
      </c>
      <c r="L36" s="76"/>
      <c r="M36" s="130">
        <f t="shared" si="7"/>
        <v>0</v>
      </c>
    </row>
    <row r="37" spans="2:13" x14ac:dyDescent="0.25">
      <c r="B37" s="77">
        <f>'ASA Wrksht'!A37</f>
        <v>8</v>
      </c>
      <c r="C37" s="78" t="str">
        <f>'ASA Wrksht'!B37</f>
        <v>In-Home &amp; On Site</v>
      </c>
      <c r="D37" s="79" t="str">
        <f>'ASA Wrksht'!F37</f>
        <v>Hours</v>
      </c>
      <c r="E37" s="83"/>
      <c r="F37" s="75"/>
      <c r="G37" s="139">
        <f>'ASA Wrksht'!N37</f>
        <v>0</v>
      </c>
      <c r="H37" s="140">
        <f t="shared" si="4"/>
        <v>0</v>
      </c>
      <c r="I37" s="76"/>
      <c r="J37" s="142">
        <f t="shared" si="5"/>
        <v>0</v>
      </c>
      <c r="K37" s="181" t="str">
        <f t="shared" si="6"/>
        <v>XXXXXXXXXX</v>
      </c>
      <c r="L37" s="76"/>
      <c r="M37" s="130">
        <f t="shared" si="7"/>
        <v>0</v>
      </c>
    </row>
    <row r="38" spans="2:13" x14ac:dyDescent="0.25">
      <c r="B38" s="77">
        <f>'ASA Wrksht'!A38</f>
        <v>42</v>
      </c>
      <c r="C38" s="78" t="str">
        <f>'ASA Wrksht'!B38</f>
        <v>Intervention - Group</v>
      </c>
      <c r="D38" s="79" t="str">
        <f>'ASA Wrksht'!F38</f>
        <v>Hours</v>
      </c>
      <c r="E38" s="83"/>
      <c r="F38" s="75"/>
      <c r="G38" s="139">
        <f>'ASA Wrksht'!N38</f>
        <v>0</v>
      </c>
      <c r="H38" s="140">
        <f t="shared" si="4"/>
        <v>0</v>
      </c>
      <c r="I38" s="76"/>
      <c r="J38" s="142">
        <f t="shared" si="5"/>
        <v>0</v>
      </c>
      <c r="K38" s="181" t="str">
        <f t="shared" si="6"/>
        <v>XXXXXXXXXX</v>
      </c>
      <c r="L38" s="76"/>
      <c r="M38" s="130">
        <f t="shared" si="7"/>
        <v>0</v>
      </c>
    </row>
    <row r="39" spans="2:13" x14ac:dyDescent="0.25">
      <c r="B39" s="77">
        <f>'ASA Wrksht'!A39</f>
        <v>11</v>
      </c>
      <c r="C39" s="78" t="str">
        <f>'ASA Wrksht'!B39</f>
        <v>Intervention - Individual</v>
      </c>
      <c r="D39" s="79" t="str">
        <f>'ASA Wrksht'!F39</f>
        <v>Hours</v>
      </c>
      <c r="E39" s="83"/>
      <c r="F39" s="75"/>
      <c r="G39" s="139">
        <f>'ASA Wrksht'!N39</f>
        <v>0</v>
      </c>
      <c r="H39" s="140">
        <f t="shared" si="4"/>
        <v>0</v>
      </c>
      <c r="I39" s="76"/>
      <c r="J39" s="142">
        <f t="shared" si="5"/>
        <v>0</v>
      </c>
      <c r="K39" s="181" t="str">
        <f t="shared" si="6"/>
        <v>XXXXXXXXXX</v>
      </c>
      <c r="L39" s="76"/>
      <c r="M39" s="130">
        <f t="shared" si="7"/>
        <v>0</v>
      </c>
    </row>
    <row r="40" spans="2:13" x14ac:dyDescent="0.25">
      <c r="B40" s="77">
        <f>'ASA Wrksht'!A40</f>
        <v>12</v>
      </c>
      <c r="C40" s="78" t="str">
        <f>'ASA Wrksht'!B40</f>
        <v>Medical Services</v>
      </c>
      <c r="D40" s="79" t="str">
        <f>'ASA Wrksht'!F40</f>
        <v>Hours</v>
      </c>
      <c r="E40" s="131"/>
      <c r="F40" s="131"/>
      <c r="G40" s="131"/>
      <c r="H40" s="131"/>
      <c r="I40" s="131"/>
      <c r="J40" s="131"/>
      <c r="K40" s="131"/>
      <c r="L40" s="131"/>
      <c r="M40" s="131"/>
    </row>
    <row r="41" spans="2:13" x14ac:dyDescent="0.25">
      <c r="B41" s="77">
        <f>'ASA Wrksht'!A41</f>
        <v>13</v>
      </c>
      <c r="C41" s="78" t="str">
        <f>'ASA Wrksht'!B41</f>
        <v>Methadone Maintenance</v>
      </c>
      <c r="D41" s="79" t="str">
        <f>'ASA Wrksht'!F41</f>
        <v>Dosage</v>
      </c>
      <c r="E41" s="83"/>
      <c r="F41" s="75"/>
      <c r="G41" s="139">
        <f>'ASA Wrksht'!N41</f>
        <v>0</v>
      </c>
      <c r="H41" s="140">
        <f t="shared" si="4"/>
        <v>0</v>
      </c>
      <c r="I41" s="76"/>
      <c r="J41" s="142">
        <f t="shared" ref="J41:J50" si="8">ROUND(H41-I41,2)</f>
        <v>0</v>
      </c>
      <c r="K41" s="181" t="str">
        <f t="shared" ref="K41:K50" si="9">IF(F41="","XXXXXXXXXX",ROUND(MAX((F41/$D$4*$D$6)-I41,(F41-I41)/$D$5),2))</f>
        <v>XXXXXXXXXX</v>
      </c>
      <c r="L41" s="76"/>
      <c r="M41" s="130">
        <f t="shared" si="7"/>
        <v>0</v>
      </c>
    </row>
    <row r="42" spans="2:13" x14ac:dyDescent="0.25">
      <c r="B42" s="77">
        <f>'ASA Wrksht'!A42</f>
        <v>35</v>
      </c>
      <c r="C42" s="78" t="str">
        <f>'ASA Wrksht'!B42</f>
        <v>Outpatient - Group</v>
      </c>
      <c r="D42" s="79" t="str">
        <f>'ASA Wrksht'!F42</f>
        <v>Hours</v>
      </c>
      <c r="E42" s="83"/>
      <c r="F42" s="75"/>
      <c r="G42" s="139">
        <f>'ASA Wrksht'!N42</f>
        <v>0</v>
      </c>
      <c r="H42" s="140">
        <f t="shared" si="4"/>
        <v>0</v>
      </c>
      <c r="I42" s="76"/>
      <c r="J42" s="142">
        <f t="shared" si="8"/>
        <v>0</v>
      </c>
      <c r="K42" s="181" t="str">
        <f t="shared" si="9"/>
        <v>XXXXXXXXXX</v>
      </c>
      <c r="L42" s="76"/>
      <c r="M42" s="130">
        <f t="shared" si="7"/>
        <v>0</v>
      </c>
    </row>
    <row r="43" spans="2:13" x14ac:dyDescent="0.25">
      <c r="B43" s="77">
        <f>'ASA Wrksht'!A43</f>
        <v>14</v>
      </c>
      <c r="C43" s="78" t="str">
        <f>'ASA Wrksht'!B43</f>
        <v>Outpatient - Individual</v>
      </c>
      <c r="D43" s="79" t="str">
        <f>'ASA Wrksht'!F43</f>
        <v>Hours</v>
      </c>
      <c r="E43" s="83"/>
      <c r="F43" s="75"/>
      <c r="G43" s="139">
        <f>'ASA Wrksht'!N43</f>
        <v>0</v>
      </c>
      <c r="H43" s="140">
        <f t="shared" si="4"/>
        <v>0</v>
      </c>
      <c r="I43" s="76"/>
      <c r="J43" s="142">
        <f t="shared" si="8"/>
        <v>0</v>
      </c>
      <c r="K43" s="181" t="str">
        <f t="shared" si="9"/>
        <v>XXXXXXXXXX</v>
      </c>
      <c r="L43" s="76"/>
      <c r="M43" s="130">
        <f t="shared" si="7"/>
        <v>0</v>
      </c>
    </row>
    <row r="44" spans="2:13" x14ac:dyDescent="0.25">
      <c r="B44" s="77">
        <f>'ASA Wrksht'!A44</f>
        <v>15</v>
      </c>
      <c r="C44" s="78" t="str">
        <f>'ASA Wrksht'!B44</f>
        <v>Outreach</v>
      </c>
      <c r="D44" s="79" t="str">
        <f>'ASA Wrksht'!F44</f>
        <v>Hours</v>
      </c>
      <c r="E44" s="83"/>
      <c r="F44" s="75"/>
      <c r="G44" s="139">
        <f>'ASA Wrksht'!N44</f>
        <v>0</v>
      </c>
      <c r="H44" s="140">
        <f t="shared" si="4"/>
        <v>0</v>
      </c>
      <c r="I44" s="76"/>
      <c r="J44" s="142">
        <f t="shared" si="8"/>
        <v>0</v>
      </c>
      <c r="K44" s="181" t="str">
        <f t="shared" si="9"/>
        <v>XXXXXXXXXX</v>
      </c>
      <c r="L44" s="76"/>
      <c r="M44" s="130">
        <f t="shared" si="7"/>
        <v>0</v>
      </c>
    </row>
    <row r="45" spans="2:13" x14ac:dyDescent="0.25">
      <c r="B45" s="77">
        <f>'ASA Wrksht'!A45</f>
        <v>47</v>
      </c>
      <c r="C45" s="78" t="str">
        <f>'ASA Wrksht'!B45</f>
        <v>Recovery Support - Group</v>
      </c>
      <c r="D45" s="79" t="str">
        <f>'ASA Wrksht'!F45</f>
        <v>Hours</v>
      </c>
      <c r="E45" s="83"/>
      <c r="F45" s="75"/>
      <c r="G45" s="139">
        <f>'ASA Wrksht'!N45</f>
        <v>0</v>
      </c>
      <c r="H45" s="140">
        <f t="shared" si="4"/>
        <v>0</v>
      </c>
      <c r="I45" s="76"/>
      <c r="J45" s="142">
        <f t="shared" si="8"/>
        <v>0</v>
      </c>
      <c r="K45" s="181" t="str">
        <f t="shared" si="9"/>
        <v>XXXXXXXXXX</v>
      </c>
      <c r="L45" s="76"/>
      <c r="M45" s="130">
        <f t="shared" si="7"/>
        <v>0</v>
      </c>
    </row>
    <row r="46" spans="2:13" x14ac:dyDescent="0.25">
      <c r="B46" s="77">
        <f>'ASA Wrksht'!A46</f>
        <v>46</v>
      </c>
      <c r="C46" s="78" t="str">
        <f>'ASA Wrksht'!B46</f>
        <v>Recovery Support - Individual</v>
      </c>
      <c r="D46" s="79" t="str">
        <f>'ASA Wrksht'!F46</f>
        <v>Hours</v>
      </c>
      <c r="E46" s="83"/>
      <c r="F46" s="75"/>
      <c r="G46" s="139">
        <f>'ASA Wrksht'!N46</f>
        <v>0</v>
      </c>
      <c r="H46" s="140">
        <f t="shared" si="4"/>
        <v>0</v>
      </c>
      <c r="I46" s="76"/>
      <c r="J46" s="142">
        <f t="shared" si="8"/>
        <v>0</v>
      </c>
      <c r="K46" s="181" t="str">
        <f t="shared" si="9"/>
        <v>XXXXXXXXXX</v>
      </c>
      <c r="L46" s="76"/>
      <c r="M46" s="130">
        <f t="shared" si="7"/>
        <v>0</v>
      </c>
    </row>
    <row r="47" spans="2:13" x14ac:dyDescent="0.25">
      <c r="B47" s="77">
        <f>'ASA Wrksht'!A47</f>
        <v>22</v>
      </c>
      <c r="C47" s="78" t="str">
        <f>'ASA Wrksht'!B47</f>
        <v>Respite Services</v>
      </c>
      <c r="D47" s="79" t="str">
        <f>'ASA Wrksht'!F47</f>
        <v>Hours</v>
      </c>
      <c r="E47" s="83"/>
      <c r="F47" s="75"/>
      <c r="G47" s="139">
        <f>'ASA Wrksht'!N47</f>
        <v>0</v>
      </c>
      <c r="H47" s="140">
        <f t="shared" si="4"/>
        <v>0</v>
      </c>
      <c r="I47" s="76"/>
      <c r="J47" s="142">
        <f t="shared" si="8"/>
        <v>0</v>
      </c>
      <c r="K47" s="181" t="str">
        <f t="shared" si="9"/>
        <v>XXXXXXXXXX</v>
      </c>
      <c r="L47" s="76"/>
      <c r="M47" s="130">
        <f t="shared" si="7"/>
        <v>0</v>
      </c>
    </row>
    <row r="48" spans="2:13" x14ac:dyDescent="0.25">
      <c r="B48" s="77">
        <f>'ASA Wrksht'!A48</f>
        <v>25</v>
      </c>
      <c r="C48" s="78" t="str">
        <f>'ASA Wrksht'!B48</f>
        <v>Supported Employment</v>
      </c>
      <c r="D48" s="79" t="str">
        <f>'ASA Wrksht'!F48</f>
        <v>Hours</v>
      </c>
      <c r="E48" s="83"/>
      <c r="F48" s="75"/>
      <c r="G48" s="139">
        <f>'ASA Wrksht'!N48</f>
        <v>0</v>
      </c>
      <c r="H48" s="140">
        <f t="shared" si="4"/>
        <v>0</v>
      </c>
      <c r="I48" s="76"/>
      <c r="J48" s="142">
        <f t="shared" si="8"/>
        <v>0</v>
      </c>
      <c r="K48" s="181" t="str">
        <f t="shared" si="9"/>
        <v>XXXXXXXXXX</v>
      </c>
      <c r="L48" s="76"/>
      <c r="M48" s="130">
        <f t="shared" si="7"/>
        <v>0</v>
      </c>
    </row>
    <row r="49" spans="1:13" x14ac:dyDescent="0.25">
      <c r="B49" s="77">
        <f>'ASA Wrksht'!A49</f>
        <v>26</v>
      </c>
      <c r="C49" s="78" t="str">
        <f>'ASA Wrksht'!B49</f>
        <v>Supportive Housing/Living</v>
      </c>
      <c r="D49" s="79" t="str">
        <f>'ASA Wrksht'!F49</f>
        <v>Hours</v>
      </c>
      <c r="E49" s="83"/>
      <c r="F49" s="75"/>
      <c r="G49" s="139">
        <f>'ASA Wrksht'!N49</f>
        <v>0</v>
      </c>
      <c r="H49" s="140">
        <f t="shared" si="4"/>
        <v>0</v>
      </c>
      <c r="I49" s="76"/>
      <c r="J49" s="142">
        <f t="shared" si="8"/>
        <v>0</v>
      </c>
      <c r="K49" s="181" t="str">
        <f t="shared" si="9"/>
        <v>XXXXXXXXXX</v>
      </c>
      <c r="L49" s="76"/>
      <c r="M49" s="130">
        <f t="shared" si="7"/>
        <v>0</v>
      </c>
    </row>
    <row r="50" spans="1:13" x14ac:dyDescent="0.25">
      <c r="B50" s="77">
        <f>'ASA Wrksht'!A50</f>
        <v>27</v>
      </c>
      <c r="C50" s="78" t="str">
        <f>'ASA Wrksht'!B50</f>
        <v>TASC</v>
      </c>
      <c r="D50" s="79" t="str">
        <f>'ASA Wrksht'!F50</f>
        <v>Hours</v>
      </c>
      <c r="E50" s="83"/>
      <c r="F50" s="75"/>
      <c r="G50" s="139">
        <f>'ASA Wrksht'!N50</f>
        <v>0</v>
      </c>
      <c r="H50" s="140">
        <f t="shared" si="4"/>
        <v>0</v>
      </c>
      <c r="I50" s="76"/>
      <c r="J50" s="142">
        <f t="shared" si="8"/>
        <v>0</v>
      </c>
      <c r="K50" s="181" t="str">
        <f t="shared" si="9"/>
        <v>XXXXXXXXXX</v>
      </c>
      <c r="L50" s="76"/>
      <c r="M50" s="130">
        <f t="shared" si="7"/>
        <v>0</v>
      </c>
    </row>
    <row r="51" spans="1:13" x14ac:dyDescent="0.25">
      <c r="B51" s="77">
        <f>'ASA Wrksht'!A51</f>
        <v>48</v>
      </c>
      <c r="C51" s="78" t="str">
        <f>'ASA Wrksht'!B51</f>
        <v>Training and Clinical Supervision</v>
      </c>
      <c r="D51" s="79" t="str">
        <f>'ASA Wrksht'!F51</f>
        <v>Hours</v>
      </c>
      <c r="E51" s="131"/>
      <c r="F51" s="131"/>
      <c r="G51" s="131"/>
      <c r="H51" s="131"/>
      <c r="I51" s="131"/>
      <c r="J51" s="131"/>
      <c r="K51" s="131"/>
      <c r="L51" s="131"/>
      <c r="M51" s="131"/>
    </row>
    <row r="52" spans="1:13" x14ac:dyDescent="0.25">
      <c r="B52" s="77">
        <f>'ASA Wrksht'!A52</f>
        <v>0</v>
      </c>
      <c r="C52" s="78">
        <f>'ASA Wrksht'!B52</f>
        <v>0</v>
      </c>
      <c r="D52" s="79">
        <f>'ASA Wrksht'!F52</f>
        <v>0</v>
      </c>
      <c r="E52" s="83"/>
      <c r="F52" s="75"/>
      <c r="G52" s="139">
        <f>'ASA Wrksht'!N52</f>
        <v>0</v>
      </c>
      <c r="H52" s="140">
        <f t="shared" si="4"/>
        <v>0</v>
      </c>
      <c r="I52" s="76"/>
      <c r="J52" s="142">
        <f>ROUND(H52-I52,2)</f>
        <v>0</v>
      </c>
      <c r="K52" s="181" t="str">
        <f t="shared" ref="K52:K53" si="10">IF(F52="","XXXXXXXXXX",ROUND(MAX((F52/$D$4*$D$6)-I52,(F52-I52)/$D$5),2))</f>
        <v>XXXXXXXXXX</v>
      </c>
      <c r="L52" s="76"/>
      <c r="M52" s="130">
        <f t="shared" si="7"/>
        <v>0</v>
      </c>
    </row>
    <row r="53" spans="1:13" x14ac:dyDescent="0.25">
      <c r="B53" s="77">
        <f>'ASA Wrksht'!A53</f>
        <v>0</v>
      </c>
      <c r="C53" s="78">
        <f>'ASA Wrksht'!B53</f>
        <v>0</v>
      </c>
      <c r="D53" s="79">
        <f>'ASA Wrksht'!F53</f>
        <v>0</v>
      </c>
      <c r="E53" s="83"/>
      <c r="F53" s="75"/>
      <c r="G53" s="139">
        <f>'ASA Wrksht'!N53</f>
        <v>0</v>
      </c>
      <c r="H53" s="140">
        <f>E53*G53</f>
        <v>0</v>
      </c>
      <c r="I53" s="76"/>
      <c r="J53" s="142">
        <f>ROUND(H53-I53,2)</f>
        <v>0</v>
      </c>
      <c r="K53" s="181" t="str">
        <f t="shared" si="10"/>
        <v>XXXXXXXXXX</v>
      </c>
      <c r="L53" s="76"/>
      <c r="M53" s="130">
        <f t="shared" si="7"/>
        <v>0</v>
      </c>
    </row>
    <row r="54" spans="1:13" ht="6.75" customHeight="1" x14ac:dyDescent="0.25">
      <c r="A54" s="152"/>
      <c r="B54" s="12">
        <f>'ASA Wrksht'!A54</f>
        <v>0</v>
      </c>
      <c r="C54" s="13">
        <f>'ASA Wrksht'!B54</f>
        <v>0</v>
      </c>
      <c r="D54" s="13">
        <f>'ASA Wrksht'!F54</f>
        <v>0</v>
      </c>
      <c r="E54" s="14"/>
      <c r="K54" s="144"/>
    </row>
    <row r="55" spans="1:13" ht="15" customHeight="1" x14ac:dyDescent="0.25">
      <c r="A55" s="152"/>
      <c r="B55" s="84"/>
      <c r="C55" s="85"/>
      <c r="D55" s="85"/>
      <c r="E55" s="54"/>
      <c r="F55" s="156"/>
      <c r="G55" s="157"/>
      <c r="H55" s="157"/>
      <c r="I55" s="157"/>
      <c r="J55" s="157"/>
      <c r="K55" s="158"/>
      <c r="L55" s="157"/>
      <c r="M55" s="157"/>
    </row>
    <row r="56" spans="1:13" ht="15" customHeight="1" x14ac:dyDescent="0.25">
      <c r="A56" s="152"/>
      <c r="B56" s="15"/>
      <c r="C56" s="15"/>
      <c r="D56" s="9"/>
      <c r="E56" s="15"/>
      <c r="F56" s="159"/>
      <c r="G56" s="59"/>
      <c r="H56" s="59"/>
      <c r="I56" s="59"/>
      <c r="J56" s="59"/>
      <c r="K56" s="59"/>
      <c r="L56" s="160"/>
      <c r="M56" s="161"/>
    </row>
    <row r="57" spans="1:13" ht="16.5" customHeight="1" x14ac:dyDescent="0.25">
      <c r="A57" s="152"/>
      <c r="B57" s="84"/>
      <c r="C57" s="85" t="s">
        <v>193</v>
      </c>
      <c r="D57" s="13">
        <f>'ASA Wrksht'!F57</f>
        <v>0</v>
      </c>
      <c r="E57" s="14"/>
    </row>
    <row r="58" spans="1:13" x14ac:dyDescent="0.25">
      <c r="B58" s="77">
        <f>'ASA Wrksht'!A58</f>
        <v>4</v>
      </c>
      <c r="C58" s="78" t="str">
        <f>'ASA Wrksht'!B58</f>
        <v>Crisis Support/Emergency - Client Specific</v>
      </c>
      <c r="D58" s="79" t="str">
        <f>'ASA Wrksht'!F58</f>
        <v>Hours</v>
      </c>
      <c r="E58" s="83"/>
      <c r="F58" s="75"/>
      <c r="G58" s="139">
        <f>'ASA Wrksht'!N58</f>
        <v>0</v>
      </c>
      <c r="H58" s="140">
        <f t="shared" ref="H58:H63" si="11">E58*G58</f>
        <v>0</v>
      </c>
      <c r="I58" s="76"/>
      <c r="J58" s="142">
        <f t="shared" ref="J58:J63" si="12">ROUND(H58-I58,2)</f>
        <v>0</v>
      </c>
      <c r="K58" s="181" t="str">
        <f t="shared" ref="K58:K63" si="13">IF(F58="","XXXXXXXXXX",ROUND(MAX((F58/$D$4*$D$6)-I58,(F58-I58)/$D$5),2))</f>
        <v>XXXXXXXXXX</v>
      </c>
      <c r="L58" s="76"/>
      <c r="M58" s="130">
        <f t="shared" ref="M58:M63" si="14">IF(E58="",0,L58/E58)</f>
        <v>0</v>
      </c>
    </row>
    <row r="59" spans="1:13" x14ac:dyDescent="0.25">
      <c r="B59" s="77">
        <f>'ASA Wrksht'!A59</f>
        <v>4</v>
      </c>
      <c r="C59" s="78" t="str">
        <f>'ASA Wrksht'!B59</f>
        <v>Crisis Support/Emergency - Non-Client Specific</v>
      </c>
      <c r="D59" s="79" t="str">
        <f>'ASA Wrksht'!F59</f>
        <v>Hours</v>
      </c>
      <c r="E59" s="83"/>
      <c r="F59" s="75"/>
      <c r="G59" s="139">
        <f>'ASA Wrksht'!N59</f>
        <v>0</v>
      </c>
      <c r="H59" s="140">
        <f t="shared" si="11"/>
        <v>0</v>
      </c>
      <c r="I59" s="76"/>
      <c r="J59" s="142">
        <f t="shared" si="12"/>
        <v>0</v>
      </c>
      <c r="K59" s="181" t="str">
        <f t="shared" si="13"/>
        <v>XXXXXXXXXX</v>
      </c>
      <c r="L59" s="76"/>
      <c r="M59" s="130">
        <f t="shared" si="14"/>
        <v>0</v>
      </c>
    </row>
    <row r="60" spans="1:13" x14ac:dyDescent="0.25">
      <c r="B60" s="77">
        <f>'ASA Wrksht'!A60</f>
        <v>32</v>
      </c>
      <c r="C60" s="78" t="str">
        <f>'ASA Wrksht'!B60</f>
        <v>Outpatient Detoxification</v>
      </c>
      <c r="D60" s="79" t="str">
        <f>'ASA Wrksht'!F60</f>
        <v>Days</v>
      </c>
      <c r="E60" s="83"/>
      <c r="F60" s="75"/>
      <c r="G60" s="139">
        <f>'ASA Wrksht'!N60</f>
        <v>0</v>
      </c>
      <c r="H60" s="140">
        <f t="shared" si="11"/>
        <v>0</v>
      </c>
      <c r="I60" s="76"/>
      <c r="J60" s="142">
        <f t="shared" si="12"/>
        <v>0</v>
      </c>
      <c r="K60" s="181" t="str">
        <f t="shared" si="13"/>
        <v>XXXXXXXXXX</v>
      </c>
      <c r="L60" s="76"/>
      <c r="M60" s="130">
        <f t="shared" si="14"/>
        <v>0</v>
      </c>
    </row>
    <row r="61" spans="1:13" x14ac:dyDescent="0.25">
      <c r="B61" s="77">
        <f>'ASA Wrksht'!A61</f>
        <v>24</v>
      </c>
      <c r="C61" s="78" t="str">
        <f>'ASA Wrksht'!B61</f>
        <v>Substance Abuse Detoxification</v>
      </c>
      <c r="D61" s="79" t="str">
        <f>'ASA Wrksht'!F61</f>
        <v>Days</v>
      </c>
      <c r="E61" s="83"/>
      <c r="F61" s="75"/>
      <c r="G61" s="139">
        <f>'ASA Wrksht'!N61</f>
        <v>0</v>
      </c>
      <c r="H61" s="140">
        <f t="shared" si="11"/>
        <v>0</v>
      </c>
      <c r="I61" s="76"/>
      <c r="J61" s="142">
        <f t="shared" si="12"/>
        <v>0</v>
      </c>
      <c r="K61" s="181" t="str">
        <f t="shared" si="13"/>
        <v>XXXXXXXXXX</v>
      </c>
      <c r="L61" s="76"/>
      <c r="M61" s="130">
        <f t="shared" si="14"/>
        <v>0</v>
      </c>
    </row>
    <row r="62" spans="1:13" x14ac:dyDescent="0.25">
      <c r="B62" s="77">
        <f>'ASA Wrksht'!A62</f>
        <v>0</v>
      </c>
      <c r="C62" s="78">
        <f>'ASA Wrksht'!B62</f>
        <v>0</v>
      </c>
      <c r="D62" s="79">
        <f>'ASA Wrksht'!F62</f>
        <v>0</v>
      </c>
      <c r="E62" s="83"/>
      <c r="F62" s="75"/>
      <c r="G62" s="139">
        <f>'ASA Wrksht'!N62</f>
        <v>0</v>
      </c>
      <c r="H62" s="140">
        <f t="shared" si="11"/>
        <v>0</v>
      </c>
      <c r="I62" s="76"/>
      <c r="J62" s="142">
        <f t="shared" si="12"/>
        <v>0</v>
      </c>
      <c r="K62" s="181" t="str">
        <f t="shared" si="13"/>
        <v>XXXXXXXXXX</v>
      </c>
      <c r="L62" s="76"/>
      <c r="M62" s="130">
        <f t="shared" si="14"/>
        <v>0</v>
      </c>
    </row>
    <row r="63" spans="1:13" x14ac:dyDescent="0.25">
      <c r="B63" s="77">
        <f>'ASA Wrksht'!A63</f>
        <v>0</v>
      </c>
      <c r="C63" s="78">
        <f>'ASA Wrksht'!B63</f>
        <v>0</v>
      </c>
      <c r="D63" s="79">
        <f>'ASA Wrksht'!F63</f>
        <v>0</v>
      </c>
      <c r="E63" s="83"/>
      <c r="F63" s="75"/>
      <c r="G63" s="139">
        <f>'ASA Wrksht'!N63</f>
        <v>0</v>
      </c>
      <c r="H63" s="140">
        <f t="shared" si="11"/>
        <v>0</v>
      </c>
      <c r="I63" s="76"/>
      <c r="J63" s="142">
        <f t="shared" si="12"/>
        <v>0</v>
      </c>
      <c r="K63" s="181" t="str">
        <f t="shared" si="13"/>
        <v>XXXXXXXXXX</v>
      </c>
      <c r="L63" s="76"/>
      <c r="M63" s="130">
        <f t="shared" si="14"/>
        <v>0</v>
      </c>
    </row>
    <row r="64" spans="1:13" ht="6.75" customHeight="1" x14ac:dyDescent="0.25">
      <c r="A64" s="152"/>
      <c r="B64" s="12">
        <f>'ASA Wrksht'!A64</f>
        <v>0</v>
      </c>
      <c r="C64" s="13">
        <f>'ASA Wrksht'!B64</f>
        <v>0</v>
      </c>
      <c r="D64" s="13">
        <f>'ASA Wrksht'!F64</f>
        <v>0</v>
      </c>
      <c r="E64" s="14"/>
      <c r="K64" s="144"/>
    </row>
    <row r="65" spans="1:13" ht="15" customHeight="1" x14ac:dyDescent="0.25">
      <c r="A65" s="152"/>
      <c r="B65" s="84"/>
      <c r="C65" s="85"/>
      <c r="D65" s="85"/>
      <c r="E65" s="54"/>
      <c r="F65" s="156"/>
      <c r="G65" s="157"/>
      <c r="H65" s="157"/>
      <c r="I65" s="157"/>
      <c r="J65" s="157"/>
      <c r="K65" s="158"/>
      <c r="L65" s="157"/>
      <c r="M65" s="157"/>
    </row>
    <row r="66" spans="1:13" ht="15" customHeight="1" x14ac:dyDescent="0.25">
      <c r="A66" s="152"/>
      <c r="B66" s="15"/>
      <c r="C66" s="15"/>
      <c r="D66" s="9"/>
      <c r="E66" s="15"/>
      <c r="F66" s="159"/>
      <c r="G66" s="59"/>
      <c r="H66" s="59"/>
      <c r="I66" s="59"/>
      <c r="J66" s="59"/>
      <c r="K66" s="59"/>
      <c r="L66" s="160"/>
      <c r="M66" s="161"/>
    </row>
    <row r="67" spans="1:13" ht="16.5" customHeight="1" x14ac:dyDescent="0.25">
      <c r="A67" s="152"/>
      <c r="B67" s="84"/>
      <c r="C67" s="85" t="s">
        <v>167</v>
      </c>
      <c r="D67" s="13">
        <f>'ASA Wrksht'!F67</f>
        <v>0</v>
      </c>
      <c r="E67" s="14"/>
    </row>
    <row r="68" spans="1:13" x14ac:dyDescent="0.25">
      <c r="B68" s="77">
        <f>'ASA Wrksht'!A68</f>
        <v>30</v>
      </c>
      <c r="C68" s="78" t="str">
        <f>'ASA Wrksht'!B68</f>
        <v>Information and Referal</v>
      </c>
      <c r="D68" s="79" t="str">
        <f>'ASA Wrksht'!F68</f>
        <v>Hours</v>
      </c>
      <c r="E68" s="131"/>
      <c r="F68" s="131"/>
      <c r="G68" s="131"/>
      <c r="H68" s="131"/>
      <c r="I68" s="131"/>
      <c r="J68" s="131"/>
      <c r="K68" s="131"/>
      <c r="L68" s="131"/>
      <c r="M68" s="131"/>
    </row>
    <row r="69" spans="1:13" x14ac:dyDescent="0.25">
      <c r="B69" s="77">
        <f>'ASA Wrksht'!A69</f>
        <v>16</v>
      </c>
      <c r="C69" s="78" t="str">
        <f>'ASA Wrksht'!B69</f>
        <v>Prevention - Client Specific</v>
      </c>
      <c r="D69" s="79" t="str">
        <f>'ASA Wrksht'!F69</f>
        <v>Hours</v>
      </c>
      <c r="E69" s="83"/>
      <c r="F69" s="75"/>
      <c r="G69" s="139">
        <f>'ASA Wrksht'!N69</f>
        <v>0</v>
      </c>
      <c r="H69" s="140">
        <f t="shared" ref="H69:H72" si="15">E69*G69</f>
        <v>0</v>
      </c>
      <c r="I69" s="76"/>
      <c r="J69" s="142">
        <f>ROUND(H69-I69,2)</f>
        <v>0</v>
      </c>
      <c r="K69" s="181" t="str">
        <f t="shared" ref="K69:K72" si="16">IF(F69="","XXXXXXXXXX",ROUND(MAX((F69/$D$4*$D$6)-I69,(F69-I69)/$D$5),2))</f>
        <v>XXXXXXXXXX</v>
      </c>
      <c r="L69" s="76"/>
      <c r="M69" s="130">
        <f t="shared" ref="M69:M72" si="17">IF(E69="",0,L69/E69)</f>
        <v>0</v>
      </c>
    </row>
    <row r="70" spans="1:13" x14ac:dyDescent="0.25">
      <c r="B70" s="77">
        <f>'ASA Wrksht'!A70</f>
        <v>16</v>
      </c>
      <c r="C70" s="78" t="str">
        <f>'ASA Wrksht'!B70</f>
        <v>Prevention - Non-Client Specific</v>
      </c>
      <c r="D70" s="79" t="str">
        <f>'ASA Wrksht'!F70</f>
        <v>Hours</v>
      </c>
      <c r="E70" s="83"/>
      <c r="F70" s="75"/>
      <c r="G70" s="139">
        <f>'ASA Wrksht'!N70</f>
        <v>0</v>
      </c>
      <c r="H70" s="140">
        <f t="shared" si="15"/>
        <v>0</v>
      </c>
      <c r="I70" s="76"/>
      <c r="J70" s="142">
        <f>ROUND(H70-I70,2)</f>
        <v>0</v>
      </c>
      <c r="K70" s="181" t="str">
        <f t="shared" si="16"/>
        <v>XXXXXXXXXX</v>
      </c>
      <c r="L70" s="76"/>
      <c r="M70" s="130">
        <f t="shared" si="17"/>
        <v>0</v>
      </c>
    </row>
    <row r="71" spans="1:13" x14ac:dyDescent="0.25">
      <c r="B71" s="77">
        <f>'ASA Wrksht'!A71</f>
        <v>0</v>
      </c>
      <c r="C71" s="78">
        <f>'ASA Wrksht'!B71</f>
        <v>0</v>
      </c>
      <c r="D71" s="79">
        <f>'ASA Wrksht'!F71</f>
        <v>0</v>
      </c>
      <c r="E71" s="83"/>
      <c r="F71" s="75"/>
      <c r="G71" s="139">
        <f>'ASA Wrksht'!N71</f>
        <v>0</v>
      </c>
      <c r="H71" s="140">
        <f t="shared" si="15"/>
        <v>0</v>
      </c>
      <c r="I71" s="76"/>
      <c r="J71" s="142">
        <f>ROUND(H71-I71,2)</f>
        <v>0</v>
      </c>
      <c r="K71" s="181" t="str">
        <f t="shared" si="16"/>
        <v>XXXXXXXXXX</v>
      </c>
      <c r="L71" s="76"/>
      <c r="M71" s="130">
        <f t="shared" si="17"/>
        <v>0</v>
      </c>
    </row>
    <row r="72" spans="1:13" x14ac:dyDescent="0.25">
      <c r="B72" s="77">
        <f>'ASA Wrksht'!A72</f>
        <v>0</v>
      </c>
      <c r="C72" s="78">
        <f>'ASA Wrksht'!B72</f>
        <v>0</v>
      </c>
      <c r="D72" s="79">
        <f>'ASA Wrksht'!F72</f>
        <v>0</v>
      </c>
      <c r="E72" s="83"/>
      <c r="F72" s="75"/>
      <c r="G72" s="139">
        <f>'ASA Wrksht'!N72</f>
        <v>0</v>
      </c>
      <c r="H72" s="140">
        <f t="shared" si="15"/>
        <v>0</v>
      </c>
      <c r="I72" s="76"/>
      <c r="J72" s="142">
        <f>ROUND(H72-I72,2)</f>
        <v>0</v>
      </c>
      <c r="K72" s="181" t="str">
        <f t="shared" si="16"/>
        <v>XXXXXXXXXX</v>
      </c>
      <c r="L72" s="76"/>
      <c r="M72" s="130">
        <f t="shared" si="17"/>
        <v>0</v>
      </c>
    </row>
    <row r="73" spans="1:13" ht="6.75" customHeight="1" x14ac:dyDescent="0.25">
      <c r="A73" s="152"/>
      <c r="B73" s="12">
        <f>'ASA Wrksht'!A73</f>
        <v>0</v>
      </c>
      <c r="C73" s="13">
        <f>'ASA Wrksht'!B73</f>
        <v>0</v>
      </c>
      <c r="D73" s="13">
        <f>'ASA Wrksht'!F73</f>
        <v>0</v>
      </c>
      <c r="E73" s="14"/>
      <c r="K73" s="144"/>
    </row>
    <row r="74" spans="1:13" ht="15" customHeight="1" x14ac:dyDescent="0.25">
      <c r="A74" s="152"/>
      <c r="B74" s="84"/>
      <c r="C74" s="85"/>
      <c r="D74" s="85"/>
      <c r="E74" s="54"/>
      <c r="F74" s="156"/>
      <c r="G74" s="157"/>
      <c r="H74" s="157"/>
      <c r="I74" s="157"/>
      <c r="J74" s="157"/>
      <c r="K74" s="158"/>
      <c r="L74" s="157"/>
      <c r="M74" s="157"/>
    </row>
    <row r="75" spans="1:13" ht="15" customHeight="1" x14ac:dyDescent="0.25">
      <c r="A75" s="152"/>
      <c r="B75" s="15"/>
      <c r="C75" s="15"/>
      <c r="D75" s="9"/>
      <c r="E75" s="15"/>
      <c r="F75" s="159"/>
      <c r="G75" s="59"/>
      <c r="H75" s="59"/>
      <c r="I75" s="59"/>
      <c r="J75" s="59"/>
      <c r="K75" s="59"/>
      <c r="L75" s="160"/>
      <c r="M75" s="161"/>
    </row>
    <row r="76" spans="1:13" ht="5.25" customHeight="1" x14ac:dyDescent="0.25">
      <c r="B76" s="12"/>
      <c r="C76" s="13"/>
      <c r="D76" s="13"/>
      <c r="E76" s="14"/>
      <c r="K76" s="144"/>
    </row>
    <row r="77" spans="1:13" ht="15.75" thickBot="1" x14ac:dyDescent="0.3">
      <c r="B77" s="41" t="s">
        <v>195</v>
      </c>
      <c r="C77" s="42" t="s">
        <v>241</v>
      </c>
      <c r="D77" s="42"/>
      <c r="E77" s="43"/>
      <c r="F77" s="2"/>
      <c r="G77" s="145">
        <f>SUM(G14:G76)</f>
        <v>0</v>
      </c>
      <c r="H77" s="162">
        <f>SUM(H14:H76)</f>
        <v>0</v>
      </c>
      <c r="I77" s="162">
        <f>SUM(I14:I76)</f>
        <v>0</v>
      </c>
      <c r="J77" s="162">
        <f>SUM(J14:J76)</f>
        <v>0</v>
      </c>
      <c r="K77" s="182" t="e">
        <f>ROUND(MAX((F77/$D$4*$D$6)-I77,(F77-I77)/$D$5),2)</f>
        <v>#DIV/0!</v>
      </c>
      <c r="L77" s="163">
        <f>SUM(L14:L76)</f>
        <v>0</v>
      </c>
      <c r="M77" s="145">
        <f>SUM(M14:M76)</f>
        <v>0</v>
      </c>
    </row>
    <row r="78" spans="1:13" ht="15.75" thickBot="1" x14ac:dyDescent="0.3">
      <c r="B78" s="12"/>
      <c r="C78" s="13"/>
      <c r="D78" s="13"/>
      <c r="E78" s="14"/>
      <c r="F78" s="147" t="str">
        <f>IF((SUM(F14:F76))&gt;F77,"Please check funding above","")</f>
        <v/>
      </c>
      <c r="L78" s="148" t="e">
        <f>MIN(K77,J77)</f>
        <v>#DIV/0!</v>
      </c>
      <c r="M78" s="149" t="s">
        <v>172</v>
      </c>
    </row>
    <row r="79" spans="1:13" x14ac:dyDescent="0.25">
      <c r="B79" s="12"/>
      <c r="C79" s="14"/>
      <c r="D79" s="14"/>
    </row>
    <row r="80" spans="1:13" ht="15.75" x14ac:dyDescent="0.25">
      <c r="B80" s="95" t="s">
        <v>227</v>
      </c>
      <c r="C80" s="96"/>
      <c r="D80" s="96"/>
      <c r="E80" s="96"/>
      <c r="F80" s="96"/>
      <c r="G80" s="96"/>
      <c r="H80" s="96"/>
      <c r="I80" s="96"/>
      <c r="J80" s="96"/>
      <c r="K80" s="88"/>
      <c r="L80" s="108"/>
      <c r="M80" s="109"/>
    </row>
    <row r="81" spans="2:13" ht="15.75" x14ac:dyDescent="0.25">
      <c r="B81" s="97" t="s">
        <v>229</v>
      </c>
      <c r="C81" s="92"/>
      <c r="D81" s="92"/>
      <c r="E81" s="92"/>
      <c r="F81" s="92"/>
      <c r="G81" s="92"/>
      <c r="H81" s="92"/>
      <c r="I81" s="92"/>
      <c r="J81" s="92"/>
      <c r="K81" s="86"/>
      <c r="L81" s="110"/>
      <c r="M81" s="111"/>
    </row>
    <row r="82" spans="2:13" ht="15.75" x14ac:dyDescent="0.25">
      <c r="B82" s="97"/>
      <c r="C82" s="93"/>
      <c r="D82" s="93"/>
      <c r="E82" s="93"/>
      <c r="F82" s="93"/>
      <c r="G82" s="93"/>
      <c r="H82" s="93"/>
      <c r="I82" s="93"/>
      <c r="J82" s="93"/>
      <c r="K82" s="86"/>
      <c r="L82" s="110"/>
      <c r="M82" s="111"/>
    </row>
    <row r="83" spans="2:13" ht="15.75" x14ac:dyDescent="0.25">
      <c r="B83" s="205">
        <f>Master!$B$31</f>
        <v>0</v>
      </c>
      <c r="C83" s="206"/>
      <c r="D83" s="91"/>
      <c r="E83" s="206">
        <f>Master!$E$31</f>
        <v>0</v>
      </c>
      <c r="F83" s="206"/>
      <c r="G83" s="91"/>
      <c r="H83" s="173">
        <f>Master!$G$31</f>
        <v>0</v>
      </c>
      <c r="I83" s="92"/>
      <c r="J83" s="92"/>
      <c r="K83" s="86"/>
      <c r="L83" s="110"/>
      <c r="M83" s="111"/>
    </row>
    <row r="84" spans="2:13" ht="15.75" x14ac:dyDescent="0.25">
      <c r="B84" s="106" t="s">
        <v>230</v>
      </c>
      <c r="C84" s="107"/>
      <c r="D84" s="99"/>
      <c r="E84" s="98" t="s">
        <v>225</v>
      </c>
      <c r="F84" s="99"/>
      <c r="G84" s="100"/>
      <c r="H84" s="98" t="s">
        <v>226</v>
      </c>
      <c r="I84" s="100"/>
      <c r="J84" s="100"/>
      <c r="K84" s="87"/>
      <c r="L84" s="112"/>
      <c r="M84" s="113"/>
    </row>
    <row r="85" spans="2:13" x14ac:dyDescent="0.25">
      <c r="B85" s="12"/>
      <c r="C85" s="13"/>
      <c r="D85" s="14"/>
    </row>
    <row r="86" spans="2:13" x14ac:dyDescent="0.25">
      <c r="B86" s="44"/>
      <c r="C86" s="14"/>
      <c r="D86" s="14"/>
    </row>
    <row r="87" spans="2:13" x14ac:dyDescent="0.25">
      <c r="B87" s="15"/>
      <c r="C87" s="16"/>
      <c r="D87" s="16"/>
    </row>
    <row r="88" spans="2:13" x14ac:dyDescent="0.25">
      <c r="B88" s="12"/>
      <c r="C88" s="13"/>
      <c r="D88" s="14"/>
    </row>
    <row r="89" spans="2:13" x14ac:dyDescent="0.25">
      <c r="B89" s="12"/>
      <c r="C89" s="13"/>
      <c r="D89" s="14"/>
    </row>
    <row r="90" spans="2:13" x14ac:dyDescent="0.25">
      <c r="B90" s="12"/>
      <c r="C90" s="13"/>
      <c r="D90" s="14"/>
    </row>
    <row r="91" spans="2:13" x14ac:dyDescent="0.25">
      <c r="B91" s="12"/>
      <c r="C91" s="13"/>
      <c r="D91" s="14"/>
    </row>
    <row r="92" spans="2:13" x14ac:dyDescent="0.25">
      <c r="B92" s="12"/>
      <c r="C92" s="13"/>
      <c r="D92" s="14"/>
    </row>
    <row r="93" spans="2:13" x14ac:dyDescent="0.25">
      <c r="B93" s="12"/>
      <c r="C93" s="13"/>
      <c r="D93" s="14"/>
    </row>
    <row r="94" spans="2:13" x14ac:dyDescent="0.25">
      <c r="B94" s="17"/>
      <c r="C94" s="13"/>
      <c r="D94" s="13"/>
    </row>
    <row r="95" spans="2:13" x14ac:dyDescent="0.25">
      <c r="B95" s="15"/>
      <c r="C95" s="16"/>
      <c r="D95" s="16"/>
    </row>
    <row r="96" spans="2:13" x14ac:dyDescent="0.25">
      <c r="B96" s="12"/>
      <c r="C96" s="13"/>
      <c r="D96" s="14"/>
    </row>
    <row r="97" spans="2:4" x14ac:dyDescent="0.25">
      <c r="B97" s="12"/>
      <c r="C97" s="13"/>
      <c r="D97" s="14"/>
    </row>
    <row r="98" spans="2:4" x14ac:dyDescent="0.25">
      <c r="B98" s="12"/>
      <c r="C98" s="13"/>
      <c r="D98" s="14"/>
    </row>
    <row r="99" spans="2:4" x14ac:dyDescent="0.25">
      <c r="B99" s="12"/>
      <c r="C99" s="13"/>
      <c r="D99" s="14"/>
    </row>
    <row r="100" spans="2:4" x14ac:dyDescent="0.25">
      <c r="B100" s="12"/>
      <c r="C100" s="13"/>
      <c r="D100" s="14"/>
    </row>
    <row r="101" spans="2:4" x14ac:dyDescent="0.25">
      <c r="B101" s="12"/>
      <c r="C101" s="13"/>
      <c r="D101" s="14"/>
    </row>
    <row r="102" spans="2:4" x14ac:dyDescent="0.25">
      <c r="B102" s="15"/>
      <c r="C102" s="14"/>
      <c r="D102" s="14"/>
    </row>
    <row r="103" spans="2:4" x14ac:dyDescent="0.25">
      <c r="B103" s="15"/>
      <c r="C103" s="16"/>
      <c r="D103" s="16"/>
    </row>
    <row r="104" spans="2:4" x14ac:dyDescent="0.25">
      <c r="B104" s="12"/>
      <c r="C104" s="13"/>
      <c r="D104" s="14"/>
    </row>
    <row r="105" spans="2:4" x14ac:dyDescent="0.25">
      <c r="B105" s="12"/>
      <c r="C105" s="13"/>
      <c r="D105" s="14"/>
    </row>
    <row r="106" spans="2:4" x14ac:dyDescent="0.25">
      <c r="B106" s="15"/>
      <c r="C106" s="14"/>
      <c r="D106" s="14"/>
    </row>
    <row r="107" spans="2:4" x14ac:dyDescent="0.25">
      <c r="B107" s="15"/>
      <c r="C107" s="16"/>
      <c r="D107" s="16"/>
    </row>
    <row r="108" spans="2:4" x14ac:dyDescent="0.25">
      <c r="B108" s="12"/>
      <c r="C108" s="13"/>
      <c r="D108" s="14"/>
    </row>
    <row r="109" spans="2:4" x14ac:dyDescent="0.25">
      <c r="B109" s="12"/>
      <c r="C109" s="13"/>
      <c r="D109" s="14"/>
    </row>
    <row r="110" spans="2:4" x14ac:dyDescent="0.25">
      <c r="B110" s="12"/>
      <c r="C110" s="13"/>
      <c r="D110" s="14"/>
    </row>
    <row r="111" spans="2:4" x14ac:dyDescent="0.25">
      <c r="B111" s="12"/>
      <c r="C111" s="13"/>
      <c r="D111" s="14"/>
    </row>
    <row r="112" spans="2:4" x14ac:dyDescent="0.25">
      <c r="B112" s="12"/>
      <c r="C112" s="13"/>
      <c r="D112" s="14"/>
    </row>
    <row r="113" spans="2:4" x14ac:dyDescent="0.25">
      <c r="B113" s="12"/>
      <c r="C113" s="13"/>
      <c r="D113" s="13"/>
    </row>
    <row r="114" spans="2:4" x14ac:dyDescent="0.25">
      <c r="B114" s="18"/>
      <c r="C114" s="45"/>
      <c r="D114" s="16"/>
    </row>
    <row r="115" spans="2:4" x14ac:dyDescent="0.25">
      <c r="B115" s="18"/>
      <c r="C115" s="16"/>
      <c r="D115" s="16"/>
    </row>
    <row r="116" spans="2:4" x14ac:dyDescent="0.25">
      <c r="B116" s="12"/>
      <c r="C116" s="13"/>
      <c r="D116" s="14"/>
    </row>
    <row r="117" spans="2:4" x14ac:dyDescent="0.25">
      <c r="B117" s="12"/>
      <c r="C117" s="13"/>
      <c r="D117" s="14"/>
    </row>
    <row r="118" spans="2:4" x14ac:dyDescent="0.25">
      <c r="B118" s="12"/>
      <c r="C118" s="14"/>
      <c r="D118" s="14"/>
    </row>
    <row r="119" spans="2:4" x14ac:dyDescent="0.25">
      <c r="B119" s="12"/>
      <c r="C119" s="13"/>
      <c r="D119" s="14"/>
    </row>
    <row r="120" spans="2:4" x14ac:dyDescent="0.25">
      <c r="B120" s="12"/>
      <c r="C120" s="13"/>
      <c r="D120" s="14"/>
    </row>
    <row r="121" spans="2:4" x14ac:dyDescent="0.25">
      <c r="B121" s="12"/>
      <c r="C121" s="13"/>
      <c r="D121" s="14"/>
    </row>
    <row r="122" spans="2:4" x14ac:dyDescent="0.25">
      <c r="B122" s="12"/>
      <c r="C122" s="14"/>
      <c r="D122" s="14"/>
    </row>
    <row r="123" spans="2:4" x14ac:dyDescent="0.25">
      <c r="B123" s="12"/>
      <c r="C123" s="14"/>
      <c r="D123" s="14"/>
    </row>
    <row r="124" spans="2:4" x14ac:dyDescent="0.25">
      <c r="B124" s="12"/>
      <c r="C124" s="14"/>
      <c r="D124" s="14"/>
    </row>
    <row r="125" spans="2:4" x14ac:dyDescent="0.25">
      <c r="B125" s="12"/>
      <c r="C125" s="14"/>
      <c r="D125" s="14"/>
    </row>
    <row r="126" spans="2:4" x14ac:dyDescent="0.25">
      <c r="B126" s="12"/>
      <c r="C126" s="13"/>
      <c r="D126" s="14"/>
    </row>
    <row r="127" spans="2:4" x14ac:dyDescent="0.25">
      <c r="B127" s="12"/>
      <c r="C127" s="13"/>
      <c r="D127" s="14"/>
    </row>
    <row r="128" spans="2:4" x14ac:dyDescent="0.25">
      <c r="B128" s="12"/>
      <c r="C128" s="13"/>
      <c r="D128" s="14"/>
    </row>
    <row r="129" spans="2:4" x14ac:dyDescent="0.25">
      <c r="B129" s="12"/>
      <c r="C129" s="13"/>
      <c r="D129" s="14"/>
    </row>
    <row r="130" spans="2:4" x14ac:dyDescent="0.25">
      <c r="B130" s="12"/>
      <c r="C130" s="14"/>
      <c r="D130" s="14"/>
    </row>
    <row r="131" spans="2:4" x14ac:dyDescent="0.25">
      <c r="B131" s="12"/>
      <c r="C131" s="14"/>
      <c r="D131" s="14"/>
    </row>
    <row r="132" spans="2:4" x14ac:dyDescent="0.25">
      <c r="B132" s="12"/>
      <c r="C132" s="14"/>
      <c r="D132" s="14"/>
    </row>
    <row r="133" spans="2:4" x14ac:dyDescent="0.25">
      <c r="B133" s="12"/>
      <c r="C133" s="13"/>
      <c r="D133" s="14"/>
    </row>
    <row r="134" spans="2:4" x14ac:dyDescent="0.25">
      <c r="B134" s="12"/>
      <c r="C134" s="14"/>
      <c r="D134" s="14"/>
    </row>
    <row r="135" spans="2:4" x14ac:dyDescent="0.25">
      <c r="B135" s="30"/>
      <c r="C135" s="46"/>
      <c r="D135" s="31"/>
    </row>
    <row r="136" spans="2:4" x14ac:dyDescent="0.25">
      <c r="B136" s="12"/>
      <c r="C136" s="14"/>
      <c r="D136" s="14"/>
    </row>
    <row r="137" spans="2:4" x14ac:dyDescent="0.25">
      <c r="B137" s="12"/>
      <c r="C137" s="13"/>
      <c r="D137" s="14"/>
    </row>
    <row r="138" spans="2:4" x14ac:dyDescent="0.25">
      <c r="B138" s="29"/>
      <c r="C138" s="47"/>
      <c r="D138" s="152"/>
    </row>
    <row r="139" spans="2:4" x14ac:dyDescent="0.25">
      <c r="B139" s="15"/>
      <c r="C139" s="47"/>
      <c r="D139" s="152"/>
    </row>
    <row r="140" spans="2:4" x14ac:dyDescent="0.25">
      <c r="B140" s="29"/>
      <c r="C140" s="14"/>
      <c r="D140" s="152"/>
    </row>
    <row r="141" spans="2:4" x14ac:dyDescent="0.25">
      <c r="B141" s="29"/>
      <c r="C141" s="14"/>
      <c r="D141" s="152"/>
    </row>
    <row r="142" spans="2:4" x14ac:dyDescent="0.25">
      <c r="B142" s="15"/>
      <c r="C142" s="47"/>
      <c r="D142" s="152"/>
    </row>
  </sheetData>
  <sheetProtection password="DE6E" sheet="1" objects="1" scenarios="1" formatColumns="0" formatRows="0"/>
  <mergeCells count="13">
    <mergeCell ref="E83:F83"/>
    <mergeCell ref="B83:C83"/>
    <mergeCell ref="G1:J1"/>
    <mergeCell ref="D2:F2"/>
    <mergeCell ref="G2:J2"/>
    <mergeCell ref="D3:F3"/>
    <mergeCell ref="G3:J3"/>
    <mergeCell ref="D4:F4"/>
    <mergeCell ref="D5:F5"/>
    <mergeCell ref="D7:F7"/>
    <mergeCell ref="D8:F8"/>
    <mergeCell ref="D1:F1"/>
    <mergeCell ref="D6:F6"/>
  </mergeCells>
  <conditionalFormatting sqref="L77">
    <cfRule type="cellIs" dxfId="8" priority="1" operator="greaterThan">
      <formula>L78</formula>
    </cfRule>
  </conditionalFormatting>
  <hyperlinks>
    <hyperlink ref="M1" location="Master!A1" display="(Return to Master Tab)"/>
  </hyperlinks>
  <pageMargins left="0.25" right="0.25" top="0.75" bottom="0.75" header="0.3" footer="0.3"/>
  <pageSetup scale="46" orientation="portrait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9" tint="0.59999389629810485"/>
  </sheetPr>
  <dimension ref="B1:M151"/>
  <sheetViews>
    <sheetView showGridLines="0" showZeros="0" zoomScaleNormal="100" workbookViewId="0">
      <pane ySplit="12" topLeftCell="A58" activePane="bottomLeft" state="frozen"/>
      <selection activeCell="G1" sqref="G1:J1"/>
      <selection pane="bottomLeft" activeCell="A41" sqref="A41:XFD42"/>
    </sheetView>
  </sheetViews>
  <sheetFormatPr defaultRowHeight="15" outlineLevelRow="1" x14ac:dyDescent="0.25"/>
  <cols>
    <col min="1" max="1" width="2.140625" style="122" customWidth="1"/>
    <col min="2" max="2" width="9.140625" style="122"/>
    <col min="3" max="3" width="43.42578125" style="122" bestFit="1" customWidth="1"/>
    <col min="4" max="4" width="12.140625" style="122" bestFit="1" customWidth="1"/>
    <col min="5" max="5" width="16.28515625" style="122" customWidth="1"/>
    <col min="6" max="6" width="20" style="122" customWidth="1"/>
    <col min="7" max="7" width="21.140625" style="122" customWidth="1"/>
    <col min="8" max="12" width="17.42578125" style="122" customWidth="1"/>
    <col min="13" max="13" width="13.140625" style="122" customWidth="1"/>
    <col min="14" max="16384" width="9.140625" style="122"/>
  </cols>
  <sheetData>
    <row r="1" spans="2:13" x14ac:dyDescent="0.25">
      <c r="B1" s="180" t="str">
        <f>Master!A3</f>
        <v xml:space="preserve">a. </v>
      </c>
      <c r="C1" s="180" t="str">
        <f>Master!B3</f>
        <v>Agency Name:</v>
      </c>
      <c r="D1" s="211">
        <f>Master!C3</f>
        <v>0</v>
      </c>
      <c r="E1" s="211"/>
      <c r="F1" s="211"/>
      <c r="G1" s="210" t="s">
        <v>142</v>
      </c>
      <c r="H1" s="210"/>
      <c r="I1" s="210"/>
      <c r="J1" s="210"/>
      <c r="M1" s="123" t="s">
        <v>237</v>
      </c>
    </row>
    <row r="2" spans="2:13" x14ac:dyDescent="0.25">
      <c r="B2" s="180" t="str">
        <f>Master!A4</f>
        <v xml:space="preserve">b. </v>
      </c>
      <c r="C2" s="180" t="str">
        <f>Master!B4</f>
        <v>Contract No.:</v>
      </c>
      <c r="D2" s="208">
        <f>Master!C4</f>
        <v>0</v>
      </c>
      <c r="E2" s="208"/>
      <c r="F2" s="208"/>
      <c r="G2" s="210" t="s">
        <v>104</v>
      </c>
      <c r="H2" s="210"/>
      <c r="I2" s="210"/>
      <c r="J2" s="210"/>
      <c r="M2" s="124" t="str">
        <f>Master!$G$1</f>
        <v>Rev.03/31/2014</v>
      </c>
    </row>
    <row r="3" spans="2:13" x14ac:dyDescent="0.25">
      <c r="B3" s="180" t="str">
        <f>Master!A5</f>
        <v xml:space="preserve">c. </v>
      </c>
      <c r="C3" s="180" t="str">
        <f>Master!B5</f>
        <v>Month/Year of :</v>
      </c>
      <c r="D3" s="212">
        <f>Master!C5</f>
        <v>0</v>
      </c>
      <c r="E3" s="208"/>
      <c r="F3" s="208"/>
      <c r="G3" s="210" t="s">
        <v>119</v>
      </c>
      <c r="H3" s="210"/>
      <c r="I3" s="210"/>
      <c r="J3" s="210"/>
      <c r="M3" s="124" t="str">
        <f>Master!$G$2</f>
        <v>Version: 3.2.1</v>
      </c>
    </row>
    <row r="4" spans="2:13" x14ac:dyDescent="0.25">
      <c r="B4" s="180" t="str">
        <f>Master!A6</f>
        <v xml:space="preserve">d.  </v>
      </c>
      <c r="C4" s="180" t="str">
        <f>Master!B6</f>
        <v># months in the contract:</v>
      </c>
      <c r="D4" s="208">
        <f>Master!C6</f>
        <v>0</v>
      </c>
      <c r="E4" s="208"/>
      <c r="F4" s="208"/>
      <c r="I4" s="125"/>
    </row>
    <row r="5" spans="2:13" x14ac:dyDescent="0.25">
      <c r="B5" s="180" t="str">
        <f>Master!A7</f>
        <v>e.</v>
      </c>
      <c r="C5" s="180" t="str">
        <f>Master!B7</f>
        <v># months remaining (including month in c.):</v>
      </c>
      <c r="D5" s="208">
        <f>Master!C7</f>
        <v>0</v>
      </c>
      <c r="E5" s="208"/>
      <c r="F5" s="208"/>
    </row>
    <row r="6" spans="2:13" s="177" customFormat="1" x14ac:dyDescent="0.25">
      <c r="B6" s="180" t="str">
        <f>Master!A8</f>
        <v xml:space="preserve">f.  </v>
      </c>
      <c r="C6" s="180" t="str">
        <f>Master!B8</f>
        <v># months incurred (including month in c.):</v>
      </c>
      <c r="D6" s="208">
        <f>Master!C8</f>
        <v>0</v>
      </c>
      <c r="E6" s="208"/>
      <c r="F6" s="208"/>
    </row>
    <row r="7" spans="2:13" x14ac:dyDescent="0.25">
      <c r="B7" s="180" t="str">
        <f>Master!A9</f>
        <v xml:space="preserve">g.  </v>
      </c>
      <c r="C7" s="180" t="str">
        <f>Master!B9</f>
        <v>Federal ID:</v>
      </c>
      <c r="D7" s="208">
        <f>Master!C9</f>
        <v>0</v>
      </c>
      <c r="E7" s="208"/>
      <c r="F7" s="208"/>
    </row>
    <row r="8" spans="2:13" x14ac:dyDescent="0.25">
      <c r="B8" s="180" t="str">
        <f>Master!A10</f>
        <v>h.</v>
      </c>
      <c r="C8" s="180" t="str">
        <f>Master!B10</f>
        <v>Address:</v>
      </c>
      <c r="D8" s="208">
        <f>Master!C10</f>
        <v>0</v>
      </c>
      <c r="E8" s="208"/>
      <c r="F8" s="208"/>
      <c r="G8" s="135"/>
      <c r="H8" s="135"/>
      <c r="I8" s="135"/>
      <c r="J8" s="135"/>
    </row>
    <row r="10" spans="2:13" ht="42" customHeight="1" x14ac:dyDescent="0.25">
      <c r="B10" s="3" t="s">
        <v>9</v>
      </c>
      <c r="C10" s="33" t="s">
        <v>5</v>
      </c>
      <c r="D10" s="3" t="s">
        <v>218</v>
      </c>
      <c r="E10" s="33" t="s">
        <v>6</v>
      </c>
      <c r="F10" s="33" t="s">
        <v>89</v>
      </c>
      <c r="G10" s="3" t="s">
        <v>77</v>
      </c>
      <c r="H10" s="34" t="s">
        <v>8</v>
      </c>
      <c r="I10" s="33" t="s">
        <v>91</v>
      </c>
      <c r="J10" s="33" t="s">
        <v>34</v>
      </c>
      <c r="K10" s="33" t="s">
        <v>35</v>
      </c>
      <c r="L10" s="33" t="s">
        <v>36</v>
      </c>
      <c r="M10" s="33" t="s">
        <v>37</v>
      </c>
    </row>
    <row r="11" spans="2:13" ht="22.5" customHeight="1" x14ac:dyDescent="0.25">
      <c r="B11" s="35"/>
      <c r="C11" s="35"/>
      <c r="D11" s="5"/>
      <c r="E11" s="36" t="s">
        <v>90</v>
      </c>
      <c r="F11" s="36" t="s">
        <v>90</v>
      </c>
      <c r="G11" s="7" t="s">
        <v>209</v>
      </c>
      <c r="H11" s="37" t="s">
        <v>174</v>
      </c>
      <c r="I11" s="36" t="s">
        <v>175</v>
      </c>
      <c r="J11" s="38" t="s">
        <v>177</v>
      </c>
      <c r="K11" s="36" t="s">
        <v>176</v>
      </c>
      <c r="L11" s="39" t="s">
        <v>178</v>
      </c>
      <c r="M11" s="136" t="s">
        <v>179</v>
      </c>
    </row>
    <row r="12" spans="2:13" x14ac:dyDescent="0.25">
      <c r="B12" s="40">
        <v>1</v>
      </c>
      <c r="C12" s="40">
        <v>2</v>
      </c>
      <c r="D12" s="8">
        <v>3</v>
      </c>
      <c r="E12" s="40">
        <v>4</v>
      </c>
      <c r="F12" s="40">
        <v>5</v>
      </c>
      <c r="G12" s="40">
        <v>6</v>
      </c>
      <c r="H12" s="40">
        <v>7</v>
      </c>
      <c r="I12" s="40">
        <v>8</v>
      </c>
      <c r="J12" s="40">
        <v>9</v>
      </c>
      <c r="K12" s="40">
        <v>10</v>
      </c>
      <c r="L12" s="40">
        <v>11</v>
      </c>
      <c r="M12" s="40">
        <v>12</v>
      </c>
    </row>
    <row r="13" spans="2:13" ht="12.75" customHeight="1" x14ac:dyDescent="0.25">
      <c r="B13" s="15"/>
      <c r="C13" s="15"/>
      <c r="D13" s="9"/>
      <c r="E13" s="15"/>
      <c r="F13" s="15"/>
      <c r="G13" s="15"/>
      <c r="H13" s="15"/>
      <c r="I13" s="15"/>
      <c r="J13" s="15"/>
      <c r="K13" s="15"/>
      <c r="L13" s="15"/>
      <c r="M13" s="15"/>
    </row>
    <row r="14" spans="2:13" ht="15" customHeight="1" x14ac:dyDescent="0.25">
      <c r="B14" s="84" t="s">
        <v>198</v>
      </c>
      <c r="C14" s="85" t="s">
        <v>199</v>
      </c>
      <c r="D14" s="13"/>
      <c r="E14" s="14"/>
    </row>
    <row r="15" spans="2:13" ht="15" customHeight="1" outlineLevel="1" x14ac:dyDescent="0.25">
      <c r="B15" s="77">
        <f>'ASA Wrksht'!A38</f>
        <v>42</v>
      </c>
      <c r="C15" s="55" t="str">
        <f>'ASA Wrksht'!B38</f>
        <v>Intervention - Group</v>
      </c>
      <c r="D15" s="55" t="str">
        <f>'ASA Wrksht'!F38</f>
        <v>Hours</v>
      </c>
      <c r="E15" s="83"/>
      <c r="F15" s="75"/>
      <c r="G15" s="139">
        <f>'ASA Wrksht'!L38</f>
        <v>0</v>
      </c>
      <c r="H15" s="140">
        <f>E15*G15</f>
        <v>0</v>
      </c>
      <c r="I15" s="76"/>
      <c r="J15" s="142">
        <f>ROUND(H15-I15,2)</f>
        <v>0</v>
      </c>
      <c r="K15" s="181" t="str">
        <f t="shared" ref="K15:K18" si="0">IF(F15="","XXXXXXXXXX",ROUND(MAX((F15/$D$4*$D$6)-I15,(F15-I15)/$D$5),2))</f>
        <v>XXXXXXXXXX</v>
      </c>
      <c r="L15" s="76"/>
      <c r="M15" s="130">
        <f t="shared" ref="M15:M18" si="1">IF(E15="",0,L15/E15)</f>
        <v>0</v>
      </c>
    </row>
    <row r="16" spans="2:13" ht="15" customHeight="1" outlineLevel="1" x14ac:dyDescent="0.25">
      <c r="B16" s="77">
        <f>'ASA Wrksht'!A39</f>
        <v>11</v>
      </c>
      <c r="C16" s="55" t="str">
        <f>'ASA Wrksht'!B39</f>
        <v>Intervention - Individual</v>
      </c>
      <c r="D16" s="55" t="str">
        <f>'ASA Wrksht'!F39</f>
        <v>Hours</v>
      </c>
      <c r="E16" s="83"/>
      <c r="F16" s="75"/>
      <c r="G16" s="139">
        <f>'ASA Wrksht'!L39</f>
        <v>0</v>
      </c>
      <c r="H16" s="140">
        <f t="shared" ref="H16" si="2">E16*G16</f>
        <v>0</v>
      </c>
      <c r="I16" s="76"/>
      <c r="J16" s="142">
        <f>ROUND(H16-I16,2)</f>
        <v>0</v>
      </c>
      <c r="K16" s="181" t="str">
        <f t="shared" si="0"/>
        <v>XXXXXXXXXX</v>
      </c>
      <c r="L16" s="76"/>
      <c r="M16" s="130">
        <f t="shared" si="1"/>
        <v>0</v>
      </c>
    </row>
    <row r="17" spans="2:13" ht="15" customHeight="1" outlineLevel="1" x14ac:dyDescent="0.25">
      <c r="B17" s="77">
        <f>'ASA Wrksht'!A52</f>
        <v>0</v>
      </c>
      <c r="C17" s="77">
        <f>'ASA Wrksht'!B52</f>
        <v>0</v>
      </c>
      <c r="D17" s="77">
        <f>'ASA Wrksht'!F52</f>
        <v>0</v>
      </c>
      <c r="E17" s="83"/>
      <c r="F17" s="75"/>
      <c r="G17" s="139">
        <f>'ASA Wrksht'!L52</f>
        <v>0</v>
      </c>
      <c r="H17" s="140">
        <f t="shared" ref="H17:H18" si="3">E17*G17</f>
        <v>0</v>
      </c>
      <c r="I17" s="76"/>
      <c r="J17" s="142">
        <f>ROUND(H17-I17,2)</f>
        <v>0</v>
      </c>
      <c r="K17" s="181" t="str">
        <f t="shared" si="0"/>
        <v>XXXXXXXXXX</v>
      </c>
      <c r="L17" s="76"/>
      <c r="M17" s="130">
        <f t="shared" si="1"/>
        <v>0</v>
      </c>
    </row>
    <row r="18" spans="2:13" ht="15" customHeight="1" outlineLevel="1" x14ac:dyDescent="0.25">
      <c r="B18" s="77">
        <f>'ASA Wrksht'!A53</f>
        <v>0</v>
      </c>
      <c r="C18" s="77">
        <f>'ASA Wrksht'!B53</f>
        <v>0</v>
      </c>
      <c r="D18" s="77">
        <f>'ASA Wrksht'!F53</f>
        <v>0</v>
      </c>
      <c r="E18" s="83"/>
      <c r="F18" s="75"/>
      <c r="G18" s="139">
        <f>'ASA Wrksht'!L53</f>
        <v>0</v>
      </c>
      <c r="H18" s="140">
        <f t="shared" si="3"/>
        <v>0</v>
      </c>
      <c r="I18" s="76"/>
      <c r="J18" s="142">
        <f>ROUND(H18-I18,2)</f>
        <v>0</v>
      </c>
      <c r="K18" s="181" t="str">
        <f t="shared" si="0"/>
        <v>XXXXXXXXXX</v>
      </c>
      <c r="L18" s="76"/>
      <c r="M18" s="130">
        <f t="shared" si="1"/>
        <v>0</v>
      </c>
    </row>
    <row r="19" spans="2:13" ht="6.75" customHeight="1" outlineLevel="1" x14ac:dyDescent="0.25">
      <c r="B19" s="12"/>
      <c r="C19" s="13"/>
      <c r="D19" s="13"/>
      <c r="E19" s="14"/>
      <c r="K19" s="144"/>
    </row>
    <row r="20" spans="2:13" ht="15" customHeight="1" outlineLevel="1" thickBot="1" x14ac:dyDescent="0.3">
      <c r="B20" s="41"/>
      <c r="C20" s="42" t="s">
        <v>92</v>
      </c>
      <c r="D20" s="42"/>
      <c r="E20" s="43"/>
      <c r="F20" s="2"/>
      <c r="G20" s="145">
        <f>SUM(G14:G19)</f>
        <v>0</v>
      </c>
      <c r="H20" s="162">
        <f>SUM(H14:H19)</f>
        <v>0</v>
      </c>
      <c r="I20" s="162">
        <f>SUM(I14:I19)</f>
        <v>0</v>
      </c>
      <c r="J20" s="162">
        <f>SUM(J14:J19)</f>
        <v>0</v>
      </c>
      <c r="K20" s="182" t="e">
        <f>ROUND(MAX((F20/$D$4*$D$6)-I20,(F20-I20)/$D$5),2)</f>
        <v>#DIV/0!</v>
      </c>
      <c r="L20" s="163">
        <f>SUM(L14:L19)</f>
        <v>0</v>
      </c>
      <c r="M20" s="162">
        <f>SUM(M14:M19)</f>
        <v>0</v>
      </c>
    </row>
    <row r="21" spans="2:13" ht="15.75" thickBot="1" x14ac:dyDescent="0.3">
      <c r="B21" s="12"/>
      <c r="C21" s="13"/>
      <c r="D21" s="13"/>
      <c r="E21" s="14"/>
      <c r="F21" s="147" t="str">
        <f>IF((SUM(F14:F19))&gt;F20,"Please check funding above","")</f>
        <v/>
      </c>
      <c r="L21" s="148" t="e">
        <f>MIN(K20,J20)</f>
        <v>#DIV/0!</v>
      </c>
      <c r="M21" s="149" t="s">
        <v>172</v>
      </c>
    </row>
    <row r="22" spans="2:13" ht="14.25" customHeight="1" outlineLevel="1" x14ac:dyDescent="0.25">
      <c r="B22" s="15" t="s">
        <v>144</v>
      </c>
      <c r="C22" s="15" t="s">
        <v>196</v>
      </c>
      <c r="D22" s="9"/>
      <c r="E22" s="15"/>
      <c r="F22" s="15"/>
      <c r="G22" s="15"/>
      <c r="H22" s="15"/>
      <c r="I22" s="15"/>
      <c r="J22" s="15"/>
      <c r="K22" s="15"/>
      <c r="L22" s="15"/>
      <c r="M22" s="15"/>
    </row>
    <row r="23" spans="2:13" ht="21" customHeight="1" outlineLevel="1" x14ac:dyDescent="0.25">
      <c r="B23" s="84"/>
      <c r="C23" s="85" t="s">
        <v>164</v>
      </c>
      <c r="D23" s="13"/>
      <c r="E23" s="14"/>
    </row>
    <row r="24" spans="2:13" outlineLevel="1" x14ac:dyDescent="0.25">
      <c r="B24" s="77">
        <f>'ASA Wrksht'!A15</f>
        <v>18</v>
      </c>
      <c r="C24" s="78" t="str">
        <f>'ASA Wrksht'!B15</f>
        <v>Residential Level 1</v>
      </c>
      <c r="D24" s="79" t="str">
        <f>'ASA Wrksht'!F15</f>
        <v>Days</v>
      </c>
      <c r="E24" s="83"/>
      <c r="F24" s="75"/>
      <c r="G24" s="139">
        <f>'ASA Wrksht'!K15</f>
        <v>0</v>
      </c>
      <c r="H24" s="140">
        <f>E24*G24</f>
        <v>0</v>
      </c>
      <c r="I24" s="76"/>
      <c r="J24" s="142">
        <f t="shared" ref="J24:J32" si="4">ROUND(H24-I24,2)</f>
        <v>0</v>
      </c>
      <c r="K24" s="181" t="str">
        <f t="shared" ref="K24:K32" si="5">IF(F24="","XXXXXXXXXX",ROUND(MAX((F24/$D$4*$D$6)-I24,(F24-I24)/$D$5),2))</f>
        <v>XXXXXXXXXX</v>
      </c>
      <c r="L24" s="76"/>
      <c r="M24" s="130">
        <f t="shared" ref="M24:M32" si="6">IF(E24="",0,L24/E24)</f>
        <v>0</v>
      </c>
    </row>
    <row r="25" spans="2:13" outlineLevel="1" x14ac:dyDescent="0.25">
      <c r="B25" s="77">
        <f>'ASA Wrksht'!A16</f>
        <v>19</v>
      </c>
      <c r="C25" s="78" t="str">
        <f>'ASA Wrksht'!B16</f>
        <v>Residential Level 2</v>
      </c>
      <c r="D25" s="79" t="str">
        <f>'ASA Wrksht'!F16</f>
        <v>Days</v>
      </c>
      <c r="E25" s="83"/>
      <c r="F25" s="75"/>
      <c r="G25" s="139">
        <f>'ASA Wrksht'!K16</f>
        <v>0</v>
      </c>
      <c r="H25" s="140">
        <f t="shared" ref="H25:H32" si="7">E25*G25</f>
        <v>0</v>
      </c>
      <c r="I25" s="76"/>
      <c r="J25" s="142">
        <f t="shared" si="4"/>
        <v>0</v>
      </c>
      <c r="K25" s="181" t="str">
        <f t="shared" si="5"/>
        <v>XXXXXXXXXX</v>
      </c>
      <c r="L25" s="76"/>
      <c r="M25" s="130">
        <f t="shared" si="6"/>
        <v>0</v>
      </c>
    </row>
    <row r="26" spans="2:13" outlineLevel="1" x14ac:dyDescent="0.25">
      <c r="B26" s="77">
        <f>'ASA Wrksht'!A17</f>
        <v>20</v>
      </c>
      <c r="C26" s="78" t="str">
        <f>'ASA Wrksht'!B17</f>
        <v>Residential Level 3</v>
      </c>
      <c r="D26" s="79" t="str">
        <f>'ASA Wrksht'!F17</f>
        <v>Days</v>
      </c>
      <c r="E26" s="83"/>
      <c r="F26" s="75"/>
      <c r="G26" s="139">
        <f>'ASA Wrksht'!K17</f>
        <v>0</v>
      </c>
      <c r="H26" s="140">
        <f t="shared" si="7"/>
        <v>0</v>
      </c>
      <c r="I26" s="76"/>
      <c r="J26" s="142">
        <f t="shared" si="4"/>
        <v>0</v>
      </c>
      <c r="K26" s="181" t="str">
        <f t="shared" si="5"/>
        <v>XXXXXXXXXX</v>
      </c>
      <c r="L26" s="76"/>
      <c r="M26" s="130">
        <f t="shared" si="6"/>
        <v>0</v>
      </c>
    </row>
    <row r="27" spans="2:13" outlineLevel="1" x14ac:dyDescent="0.25">
      <c r="B27" s="77">
        <f>'ASA Wrksht'!A18</f>
        <v>21</v>
      </c>
      <c r="C27" s="78" t="str">
        <f>'ASA Wrksht'!B18</f>
        <v>Residential Level 4</v>
      </c>
      <c r="D27" s="79" t="str">
        <f>'ASA Wrksht'!F18</f>
        <v>Days</v>
      </c>
      <c r="E27" s="83"/>
      <c r="F27" s="75"/>
      <c r="G27" s="139">
        <f>'ASA Wrksht'!K18</f>
        <v>0</v>
      </c>
      <c r="H27" s="140">
        <f t="shared" si="7"/>
        <v>0</v>
      </c>
      <c r="I27" s="76"/>
      <c r="J27" s="142">
        <f t="shared" si="4"/>
        <v>0</v>
      </c>
      <c r="K27" s="181" t="str">
        <f t="shared" si="5"/>
        <v>XXXXXXXXXX</v>
      </c>
      <c r="L27" s="76"/>
      <c r="M27" s="130">
        <f t="shared" si="6"/>
        <v>0</v>
      </c>
    </row>
    <row r="28" spans="2:13" outlineLevel="1" x14ac:dyDescent="0.25">
      <c r="B28" s="77">
        <f>'ASA Wrksht'!A19</f>
        <v>36</v>
      </c>
      <c r="C28" s="78" t="str">
        <f>'ASA Wrksht'!B19</f>
        <v>Room &amp; Board Level 1</v>
      </c>
      <c r="D28" s="79" t="str">
        <f>'ASA Wrksht'!F19</f>
        <v>Days</v>
      </c>
      <c r="E28" s="83"/>
      <c r="F28" s="75"/>
      <c r="G28" s="139">
        <f>'ASA Wrksht'!K19</f>
        <v>0</v>
      </c>
      <c r="H28" s="140">
        <f t="shared" si="7"/>
        <v>0</v>
      </c>
      <c r="I28" s="76"/>
      <c r="J28" s="142">
        <f t="shared" si="4"/>
        <v>0</v>
      </c>
      <c r="K28" s="181" t="str">
        <f t="shared" si="5"/>
        <v>XXXXXXXXXX</v>
      </c>
      <c r="L28" s="76"/>
      <c r="M28" s="130">
        <f t="shared" si="6"/>
        <v>0</v>
      </c>
    </row>
    <row r="29" spans="2:13" outlineLevel="1" x14ac:dyDescent="0.25">
      <c r="B29" s="77">
        <f>'ASA Wrksht'!A20</f>
        <v>37</v>
      </c>
      <c r="C29" s="78" t="str">
        <f>'ASA Wrksht'!B20</f>
        <v>Room &amp; Board Level 2</v>
      </c>
      <c r="D29" s="79" t="str">
        <f>'ASA Wrksht'!F20</f>
        <v>Days</v>
      </c>
      <c r="E29" s="83"/>
      <c r="F29" s="75"/>
      <c r="G29" s="139">
        <f>'ASA Wrksht'!K20</f>
        <v>0</v>
      </c>
      <c r="H29" s="140">
        <f t="shared" si="7"/>
        <v>0</v>
      </c>
      <c r="I29" s="76"/>
      <c r="J29" s="142">
        <f t="shared" si="4"/>
        <v>0</v>
      </c>
      <c r="K29" s="181" t="str">
        <f t="shared" si="5"/>
        <v>XXXXXXXXXX</v>
      </c>
      <c r="L29" s="76"/>
      <c r="M29" s="130">
        <f t="shared" si="6"/>
        <v>0</v>
      </c>
    </row>
    <row r="30" spans="2:13" outlineLevel="1" x14ac:dyDescent="0.25">
      <c r="B30" s="77">
        <f>'ASA Wrksht'!A21</f>
        <v>38</v>
      </c>
      <c r="C30" s="78" t="str">
        <f>'ASA Wrksht'!B21</f>
        <v>Room &amp; Board Level 3</v>
      </c>
      <c r="D30" s="79" t="str">
        <f>'ASA Wrksht'!F21</f>
        <v>Days</v>
      </c>
      <c r="E30" s="83"/>
      <c r="F30" s="75"/>
      <c r="G30" s="139">
        <f>'ASA Wrksht'!K21</f>
        <v>0</v>
      </c>
      <c r="H30" s="140">
        <f t="shared" si="7"/>
        <v>0</v>
      </c>
      <c r="I30" s="76"/>
      <c r="J30" s="142">
        <f t="shared" si="4"/>
        <v>0</v>
      </c>
      <c r="K30" s="181" t="str">
        <f t="shared" si="5"/>
        <v>XXXXXXXXXX</v>
      </c>
      <c r="L30" s="76"/>
      <c r="M30" s="130">
        <f t="shared" si="6"/>
        <v>0</v>
      </c>
    </row>
    <row r="31" spans="2:13" outlineLevel="1" x14ac:dyDescent="0.25">
      <c r="B31" s="77">
        <f>'ASA Wrksht'!A22</f>
        <v>0</v>
      </c>
      <c r="C31" s="78">
        <f>'ASA Wrksht'!B22</f>
        <v>0</v>
      </c>
      <c r="D31" s="79">
        <f>'ASA Wrksht'!F22</f>
        <v>0</v>
      </c>
      <c r="E31" s="83"/>
      <c r="F31" s="75"/>
      <c r="G31" s="139">
        <f>'ASA Wrksht'!K22</f>
        <v>0</v>
      </c>
      <c r="H31" s="140">
        <f t="shared" si="7"/>
        <v>0</v>
      </c>
      <c r="I31" s="76"/>
      <c r="J31" s="142">
        <f t="shared" si="4"/>
        <v>0</v>
      </c>
      <c r="K31" s="181" t="str">
        <f t="shared" si="5"/>
        <v>XXXXXXXXXX</v>
      </c>
      <c r="L31" s="76"/>
      <c r="M31" s="130">
        <f t="shared" si="6"/>
        <v>0</v>
      </c>
    </row>
    <row r="32" spans="2:13" outlineLevel="1" x14ac:dyDescent="0.25">
      <c r="B32" s="77">
        <f>'ASA Wrksht'!A23</f>
        <v>0</v>
      </c>
      <c r="C32" s="78">
        <f>'ASA Wrksht'!B23</f>
        <v>0</v>
      </c>
      <c r="D32" s="79">
        <f>'ASA Wrksht'!F23</f>
        <v>0</v>
      </c>
      <c r="E32" s="83"/>
      <c r="F32" s="75"/>
      <c r="G32" s="139">
        <f>'ASA Wrksht'!K23</f>
        <v>0</v>
      </c>
      <c r="H32" s="140">
        <f t="shared" si="7"/>
        <v>0</v>
      </c>
      <c r="I32" s="76"/>
      <c r="J32" s="142">
        <f t="shared" si="4"/>
        <v>0</v>
      </c>
      <c r="K32" s="181" t="str">
        <f t="shared" si="5"/>
        <v>XXXXXXXXXX</v>
      </c>
      <c r="L32" s="76"/>
      <c r="M32" s="130">
        <f t="shared" si="6"/>
        <v>0</v>
      </c>
    </row>
    <row r="33" spans="2:13" outlineLevel="1" x14ac:dyDescent="0.25">
      <c r="B33" s="12">
        <f>'ASA Wrksht'!A24</f>
        <v>0</v>
      </c>
      <c r="C33" s="13">
        <f>'ASA Wrksht'!B24</f>
        <v>0</v>
      </c>
      <c r="D33" s="13">
        <f>'ASA Wrksht'!F24</f>
        <v>0</v>
      </c>
      <c r="E33" s="14"/>
      <c r="K33" s="144"/>
    </row>
    <row r="34" spans="2:13" outlineLevel="1" x14ac:dyDescent="0.25">
      <c r="B34" s="84"/>
      <c r="C34" s="85"/>
      <c r="D34" s="85"/>
      <c r="E34" s="54"/>
      <c r="F34" s="156"/>
      <c r="G34" s="157"/>
      <c r="H34" s="156"/>
      <c r="I34" s="156"/>
      <c r="J34" s="156"/>
      <c r="K34" s="158"/>
      <c r="L34" s="156"/>
      <c r="M34" s="157"/>
    </row>
    <row r="35" spans="2:13" outlineLevel="1" x14ac:dyDescent="0.25">
      <c r="B35" s="15">
        <f>'ASA Wrksht'!A26</f>
        <v>0</v>
      </c>
      <c r="C35" s="15">
        <f>'ASA Wrksht'!B26</f>
        <v>0</v>
      </c>
      <c r="D35" s="9">
        <f>'ASA Wrksht'!F26</f>
        <v>0</v>
      </c>
      <c r="E35" s="15"/>
      <c r="F35" s="159"/>
      <c r="G35" s="59"/>
      <c r="H35" s="59"/>
      <c r="I35" s="59"/>
      <c r="J35" s="59"/>
      <c r="K35" s="59"/>
      <c r="L35" s="160"/>
      <c r="M35" s="161"/>
    </row>
    <row r="36" spans="2:13" outlineLevel="1" x14ac:dyDescent="0.25">
      <c r="B36" s="84"/>
      <c r="C36" s="85" t="s">
        <v>165</v>
      </c>
      <c r="D36" s="13">
        <f>'ASA Wrksht'!F27</f>
        <v>0</v>
      </c>
      <c r="E36" s="14"/>
    </row>
    <row r="37" spans="2:13" outlineLevel="1" x14ac:dyDescent="0.25">
      <c r="B37" s="77">
        <f>'ASA Wrksht'!A28</f>
        <v>29</v>
      </c>
      <c r="C37" s="78" t="str">
        <f>'ASA Wrksht'!B28</f>
        <v>Aftercare -  Individual</v>
      </c>
      <c r="D37" s="79" t="str">
        <f>'ASA Wrksht'!F28</f>
        <v>Hours</v>
      </c>
      <c r="E37" s="83"/>
      <c r="F37" s="75"/>
      <c r="G37" s="139">
        <f>'ASA Wrksht'!K28</f>
        <v>0</v>
      </c>
      <c r="H37" s="140">
        <f t="shared" ref="H37:H61" si="8">E37*G37</f>
        <v>0</v>
      </c>
      <c r="I37" s="76"/>
      <c r="J37" s="142">
        <f t="shared" ref="J37:J46" si="9">ROUND(H37-I37,2)</f>
        <v>0</v>
      </c>
      <c r="K37" s="181" t="str">
        <f t="shared" ref="K37:K46" si="10">IF(F37="","XXXXXXXXXX",ROUND(MAX((F37/$D$4*$D$6)-I37,(F37-I37)/$D$5),2))</f>
        <v>XXXXXXXXXX</v>
      </c>
      <c r="L37" s="76"/>
      <c r="M37" s="130">
        <f t="shared" ref="M37:M46" si="11">IF(E37="",0,L37/E37)</f>
        <v>0</v>
      </c>
    </row>
    <row r="38" spans="2:13" outlineLevel="1" x14ac:dyDescent="0.25">
      <c r="B38" s="77">
        <f>'ASA Wrksht'!A29</f>
        <v>43</v>
      </c>
      <c r="C38" s="78" t="str">
        <f>'ASA Wrksht'!B29</f>
        <v>Aftercare - Group</v>
      </c>
      <c r="D38" s="79" t="str">
        <f>'ASA Wrksht'!F29</f>
        <v>Hours</v>
      </c>
      <c r="E38" s="83"/>
      <c r="F38" s="75"/>
      <c r="G38" s="139">
        <f>'ASA Wrksht'!K29</f>
        <v>0</v>
      </c>
      <c r="H38" s="140">
        <f t="shared" si="8"/>
        <v>0</v>
      </c>
      <c r="I38" s="76"/>
      <c r="J38" s="142">
        <f t="shared" si="9"/>
        <v>0</v>
      </c>
      <c r="K38" s="181" t="str">
        <f t="shared" si="10"/>
        <v>XXXXXXXXXX</v>
      </c>
      <c r="L38" s="76"/>
      <c r="M38" s="130">
        <f t="shared" si="11"/>
        <v>0</v>
      </c>
    </row>
    <row r="39" spans="2:13" outlineLevel="1" x14ac:dyDescent="0.25">
      <c r="B39" s="77">
        <f>'ASA Wrksht'!A30</f>
        <v>1</v>
      </c>
      <c r="C39" s="78" t="str">
        <f>'ASA Wrksht'!B30</f>
        <v>Assessment</v>
      </c>
      <c r="D39" s="79" t="str">
        <f>'ASA Wrksht'!F30</f>
        <v>Hours</v>
      </c>
      <c r="E39" s="83"/>
      <c r="F39" s="75"/>
      <c r="G39" s="139">
        <f>'ASA Wrksht'!K30</f>
        <v>0</v>
      </c>
      <c r="H39" s="140">
        <f t="shared" si="8"/>
        <v>0</v>
      </c>
      <c r="I39" s="76"/>
      <c r="J39" s="142">
        <f t="shared" si="9"/>
        <v>0</v>
      </c>
      <c r="K39" s="181" t="str">
        <f t="shared" si="10"/>
        <v>XXXXXXXXXX</v>
      </c>
      <c r="L39" s="76"/>
      <c r="M39" s="130">
        <f t="shared" si="11"/>
        <v>0</v>
      </c>
    </row>
    <row r="40" spans="2:13" outlineLevel="1" x14ac:dyDescent="0.25">
      <c r="B40" s="77">
        <f>'ASA Wrksht'!A31</f>
        <v>2</v>
      </c>
      <c r="C40" s="78" t="str">
        <f>'ASA Wrksht'!B31</f>
        <v>Case Management</v>
      </c>
      <c r="D40" s="79" t="str">
        <f>'ASA Wrksht'!F31</f>
        <v>Hours</v>
      </c>
      <c r="E40" s="83"/>
      <c r="F40" s="75"/>
      <c r="G40" s="139">
        <f>'ASA Wrksht'!K31</f>
        <v>0</v>
      </c>
      <c r="H40" s="140">
        <f t="shared" si="8"/>
        <v>0</v>
      </c>
      <c r="I40" s="76"/>
      <c r="J40" s="142">
        <f t="shared" si="9"/>
        <v>0</v>
      </c>
      <c r="K40" s="181" t="str">
        <f t="shared" si="10"/>
        <v>XXXXXXXXXX</v>
      </c>
      <c r="L40" s="76"/>
      <c r="M40" s="130">
        <f t="shared" si="11"/>
        <v>0</v>
      </c>
    </row>
    <row r="41" spans="2:13" hidden="1" outlineLevel="1" x14ac:dyDescent="0.25">
      <c r="B41" s="77">
        <f>'ASA Wrksht'!A32</f>
        <v>0</v>
      </c>
      <c r="C41" s="78">
        <f>'ASA Wrksht'!B32</f>
        <v>0</v>
      </c>
      <c r="D41" s="79">
        <f>'ASA Wrksht'!F32</f>
        <v>0</v>
      </c>
      <c r="E41" s="83"/>
      <c r="F41" s="75"/>
      <c r="G41" s="139">
        <f>'ASA Wrksht'!K32</f>
        <v>0</v>
      </c>
      <c r="H41" s="140">
        <f t="shared" si="8"/>
        <v>0</v>
      </c>
      <c r="I41" s="76"/>
      <c r="J41" s="142">
        <f t="shared" si="9"/>
        <v>0</v>
      </c>
      <c r="K41" s="181" t="str">
        <f t="shared" si="10"/>
        <v>XXXXXXXXXX</v>
      </c>
      <c r="L41" s="76"/>
      <c r="M41" s="130">
        <f t="shared" si="11"/>
        <v>0</v>
      </c>
    </row>
    <row r="42" spans="2:13" hidden="1" outlineLevel="1" x14ac:dyDescent="0.25">
      <c r="B42" s="77">
        <f>'ASA Wrksht'!A33</f>
        <v>0</v>
      </c>
      <c r="C42" s="78">
        <f>'ASA Wrksht'!B33</f>
        <v>0</v>
      </c>
      <c r="D42" s="79">
        <f>'ASA Wrksht'!F33</f>
        <v>0</v>
      </c>
      <c r="E42" s="83"/>
      <c r="F42" s="75"/>
      <c r="G42" s="139">
        <f>'ASA Wrksht'!K33</f>
        <v>0</v>
      </c>
      <c r="H42" s="140">
        <f t="shared" si="8"/>
        <v>0</v>
      </c>
      <c r="I42" s="76"/>
      <c r="J42" s="142">
        <f t="shared" si="9"/>
        <v>0</v>
      </c>
      <c r="K42" s="181" t="str">
        <f t="shared" si="10"/>
        <v>XXXXXXXXXX</v>
      </c>
      <c r="L42" s="76"/>
      <c r="M42" s="130">
        <f t="shared" si="11"/>
        <v>0</v>
      </c>
    </row>
    <row r="43" spans="2:13" outlineLevel="1" x14ac:dyDescent="0.25">
      <c r="B43" s="77">
        <f>'ASA Wrksht'!A34</f>
        <v>5</v>
      </c>
      <c r="C43" s="78" t="str">
        <f>'ASA Wrksht'!B34</f>
        <v>Day Care Services</v>
      </c>
      <c r="D43" s="79" t="str">
        <f>'ASA Wrksht'!F34</f>
        <v>Days</v>
      </c>
      <c r="E43" s="83"/>
      <c r="F43" s="75"/>
      <c r="G43" s="139">
        <f>'ASA Wrksht'!K34</f>
        <v>0</v>
      </c>
      <c r="H43" s="140">
        <f t="shared" si="8"/>
        <v>0</v>
      </c>
      <c r="I43" s="76"/>
      <c r="J43" s="142">
        <f t="shared" si="9"/>
        <v>0</v>
      </c>
      <c r="K43" s="181" t="str">
        <f t="shared" si="10"/>
        <v>XXXXXXXXXX</v>
      </c>
      <c r="L43" s="76"/>
      <c r="M43" s="130">
        <f t="shared" si="11"/>
        <v>0</v>
      </c>
    </row>
    <row r="44" spans="2:13" outlineLevel="1" x14ac:dyDescent="0.25">
      <c r="B44" s="77">
        <f>'ASA Wrksht'!A35</f>
        <v>6</v>
      </c>
      <c r="C44" s="78" t="str">
        <f>'ASA Wrksht'!B35</f>
        <v>Day/Night</v>
      </c>
      <c r="D44" s="79" t="str">
        <f>'ASA Wrksht'!F35</f>
        <v>Days</v>
      </c>
      <c r="E44" s="83"/>
      <c r="F44" s="75"/>
      <c r="G44" s="139">
        <f>'ASA Wrksht'!K35</f>
        <v>0</v>
      </c>
      <c r="H44" s="140">
        <f t="shared" si="8"/>
        <v>0</v>
      </c>
      <c r="I44" s="76"/>
      <c r="J44" s="142">
        <f t="shared" si="9"/>
        <v>0</v>
      </c>
      <c r="K44" s="181" t="str">
        <f t="shared" si="10"/>
        <v>XXXXXXXXXX</v>
      </c>
      <c r="L44" s="76"/>
      <c r="M44" s="130">
        <f t="shared" si="11"/>
        <v>0</v>
      </c>
    </row>
    <row r="45" spans="2:13" outlineLevel="1" x14ac:dyDescent="0.25">
      <c r="B45" s="77">
        <f>'ASA Wrksht'!A36</f>
        <v>28</v>
      </c>
      <c r="C45" s="78" t="str">
        <f>'ASA Wrksht'!B36</f>
        <v>Incidental Expenses</v>
      </c>
      <c r="D45" s="79" t="str">
        <f>'ASA Wrksht'!F36</f>
        <v>1 Unit = $50.00</v>
      </c>
      <c r="E45" s="83"/>
      <c r="F45" s="75"/>
      <c r="G45" s="139">
        <f>'ASA Wrksht'!K36</f>
        <v>0</v>
      </c>
      <c r="H45" s="140">
        <f t="shared" si="8"/>
        <v>0</v>
      </c>
      <c r="I45" s="76"/>
      <c r="J45" s="142">
        <f t="shared" si="9"/>
        <v>0</v>
      </c>
      <c r="K45" s="181" t="str">
        <f t="shared" si="10"/>
        <v>XXXXXXXXXX</v>
      </c>
      <c r="L45" s="76"/>
      <c r="M45" s="130">
        <f t="shared" si="11"/>
        <v>0</v>
      </c>
    </row>
    <row r="46" spans="2:13" outlineLevel="1" x14ac:dyDescent="0.25">
      <c r="B46" s="77">
        <f>'ASA Wrksht'!A37</f>
        <v>8</v>
      </c>
      <c r="C46" s="78" t="str">
        <f>'ASA Wrksht'!B37</f>
        <v>In-Home &amp; On Site</v>
      </c>
      <c r="D46" s="79" t="str">
        <f>'ASA Wrksht'!F37</f>
        <v>Hours</v>
      </c>
      <c r="E46" s="83"/>
      <c r="F46" s="75"/>
      <c r="G46" s="139">
        <f>'ASA Wrksht'!K37</f>
        <v>0</v>
      </c>
      <c r="H46" s="140">
        <f t="shared" si="8"/>
        <v>0</v>
      </c>
      <c r="I46" s="76"/>
      <c r="J46" s="142">
        <f t="shared" si="9"/>
        <v>0</v>
      </c>
      <c r="K46" s="181" t="str">
        <f t="shared" si="10"/>
        <v>XXXXXXXXXX</v>
      </c>
      <c r="L46" s="76"/>
      <c r="M46" s="130">
        <f t="shared" si="11"/>
        <v>0</v>
      </c>
    </row>
    <row r="47" spans="2:13" outlineLevel="1" x14ac:dyDescent="0.25">
      <c r="B47" s="77">
        <f>'ASA Wrksht'!A38</f>
        <v>42</v>
      </c>
      <c r="C47" s="78" t="str">
        <f>'ASA Wrksht'!B38</f>
        <v>Intervention - Group</v>
      </c>
      <c r="D47" s="79" t="str">
        <f>'ASA Wrksht'!F38</f>
        <v>Hours</v>
      </c>
      <c r="E47" s="131"/>
      <c r="F47" s="131"/>
      <c r="G47" s="131"/>
      <c r="H47" s="131"/>
      <c r="I47" s="131"/>
      <c r="J47" s="131"/>
      <c r="K47" s="131"/>
      <c r="L47" s="131"/>
      <c r="M47" s="131"/>
    </row>
    <row r="48" spans="2:13" outlineLevel="1" x14ac:dyDescent="0.25">
      <c r="B48" s="77">
        <f>'ASA Wrksht'!A39</f>
        <v>11</v>
      </c>
      <c r="C48" s="78" t="str">
        <f>'ASA Wrksht'!B39</f>
        <v>Intervention - Individual</v>
      </c>
      <c r="D48" s="79" t="str">
        <f>'ASA Wrksht'!F39</f>
        <v>Hours</v>
      </c>
      <c r="E48" s="131"/>
      <c r="F48" s="131"/>
      <c r="G48" s="131"/>
      <c r="H48" s="131"/>
      <c r="I48" s="131"/>
      <c r="J48" s="131"/>
      <c r="K48" s="131"/>
      <c r="L48" s="131"/>
      <c r="M48" s="131"/>
    </row>
    <row r="49" spans="2:13" outlineLevel="1" x14ac:dyDescent="0.25">
      <c r="B49" s="77">
        <f>'ASA Wrksht'!A40</f>
        <v>12</v>
      </c>
      <c r="C49" s="78" t="str">
        <f>'ASA Wrksht'!B40</f>
        <v>Medical Services</v>
      </c>
      <c r="D49" s="79" t="str">
        <f>'ASA Wrksht'!F40</f>
        <v>Hours</v>
      </c>
      <c r="E49" s="83"/>
      <c r="F49" s="75"/>
      <c r="G49" s="139">
        <f>'ASA Wrksht'!K40</f>
        <v>0</v>
      </c>
      <c r="H49" s="140">
        <f t="shared" si="8"/>
        <v>0</v>
      </c>
      <c r="I49" s="76"/>
      <c r="J49" s="142">
        <f t="shared" ref="J49:J55" si="12">ROUND(H49-I49,2)</f>
        <v>0</v>
      </c>
      <c r="K49" s="181" t="str">
        <f t="shared" ref="K49:K55" si="13">IF(F49="","XXXXXXXXXX",ROUND(MAX((F49/$D$4*$D$6)-I49,(F49-I49)/$D$5),2))</f>
        <v>XXXXXXXXXX</v>
      </c>
      <c r="L49" s="76"/>
      <c r="M49" s="130">
        <f t="shared" ref="M49:M55" si="14">IF(E49="",0,L49/E49)</f>
        <v>0</v>
      </c>
    </row>
    <row r="50" spans="2:13" outlineLevel="1" x14ac:dyDescent="0.25">
      <c r="B50" s="77">
        <f>'ASA Wrksht'!A41</f>
        <v>13</v>
      </c>
      <c r="C50" s="78" t="str">
        <f>'ASA Wrksht'!B41</f>
        <v>Methadone Maintenance</v>
      </c>
      <c r="D50" s="79" t="str">
        <f>'ASA Wrksht'!F41</f>
        <v>Dosage</v>
      </c>
      <c r="E50" s="83"/>
      <c r="F50" s="75"/>
      <c r="G50" s="139">
        <f>'ASA Wrksht'!K41</f>
        <v>0</v>
      </c>
      <c r="H50" s="140">
        <f t="shared" si="8"/>
        <v>0</v>
      </c>
      <c r="I50" s="76"/>
      <c r="J50" s="142">
        <f t="shared" si="12"/>
        <v>0</v>
      </c>
      <c r="K50" s="181" t="str">
        <f t="shared" si="13"/>
        <v>XXXXXXXXXX</v>
      </c>
      <c r="L50" s="76"/>
      <c r="M50" s="130">
        <f t="shared" si="14"/>
        <v>0</v>
      </c>
    </row>
    <row r="51" spans="2:13" outlineLevel="1" x14ac:dyDescent="0.25">
      <c r="B51" s="77">
        <f>'ASA Wrksht'!A42</f>
        <v>35</v>
      </c>
      <c r="C51" s="78" t="str">
        <f>'ASA Wrksht'!B42</f>
        <v>Outpatient - Group</v>
      </c>
      <c r="D51" s="79" t="str">
        <f>'ASA Wrksht'!F42</f>
        <v>Hours</v>
      </c>
      <c r="E51" s="83"/>
      <c r="F51" s="75"/>
      <c r="G51" s="139">
        <f>'ASA Wrksht'!K42</f>
        <v>0</v>
      </c>
      <c r="H51" s="140">
        <f t="shared" si="8"/>
        <v>0</v>
      </c>
      <c r="I51" s="76"/>
      <c r="J51" s="142">
        <f t="shared" si="12"/>
        <v>0</v>
      </c>
      <c r="K51" s="181" t="str">
        <f t="shared" si="13"/>
        <v>XXXXXXXXXX</v>
      </c>
      <c r="L51" s="76"/>
      <c r="M51" s="130">
        <f t="shared" si="14"/>
        <v>0</v>
      </c>
    </row>
    <row r="52" spans="2:13" outlineLevel="1" x14ac:dyDescent="0.25">
      <c r="B52" s="77">
        <f>'ASA Wrksht'!A43</f>
        <v>14</v>
      </c>
      <c r="C52" s="78" t="str">
        <f>'ASA Wrksht'!B43</f>
        <v>Outpatient - Individual</v>
      </c>
      <c r="D52" s="79" t="str">
        <f>'ASA Wrksht'!F43</f>
        <v>Hours</v>
      </c>
      <c r="E52" s="83"/>
      <c r="F52" s="75"/>
      <c r="G52" s="139">
        <f>'ASA Wrksht'!K43</f>
        <v>0</v>
      </c>
      <c r="H52" s="140">
        <f t="shared" si="8"/>
        <v>0</v>
      </c>
      <c r="I52" s="76"/>
      <c r="J52" s="142">
        <f t="shared" si="12"/>
        <v>0</v>
      </c>
      <c r="K52" s="181" t="str">
        <f t="shared" si="13"/>
        <v>XXXXXXXXXX</v>
      </c>
      <c r="L52" s="76"/>
      <c r="M52" s="130">
        <f t="shared" si="14"/>
        <v>0</v>
      </c>
    </row>
    <row r="53" spans="2:13" outlineLevel="1" x14ac:dyDescent="0.25">
      <c r="B53" s="77">
        <f>'ASA Wrksht'!A44</f>
        <v>15</v>
      </c>
      <c r="C53" s="78" t="str">
        <f>'ASA Wrksht'!B44</f>
        <v>Outreach</v>
      </c>
      <c r="D53" s="79" t="str">
        <f>'ASA Wrksht'!F44</f>
        <v>Hours</v>
      </c>
      <c r="E53" s="83"/>
      <c r="F53" s="75"/>
      <c r="G53" s="139">
        <f>'ASA Wrksht'!K44</f>
        <v>0</v>
      </c>
      <c r="H53" s="140">
        <f t="shared" si="8"/>
        <v>0</v>
      </c>
      <c r="I53" s="76"/>
      <c r="J53" s="142">
        <f t="shared" si="12"/>
        <v>0</v>
      </c>
      <c r="K53" s="181" t="str">
        <f t="shared" si="13"/>
        <v>XXXXXXXXXX</v>
      </c>
      <c r="L53" s="76"/>
      <c r="M53" s="130">
        <f t="shared" si="14"/>
        <v>0</v>
      </c>
    </row>
    <row r="54" spans="2:13" outlineLevel="1" x14ac:dyDescent="0.25">
      <c r="B54" s="77">
        <f>'ASA Wrksht'!A45</f>
        <v>47</v>
      </c>
      <c r="C54" s="78" t="str">
        <f>'ASA Wrksht'!B45</f>
        <v>Recovery Support - Group</v>
      </c>
      <c r="D54" s="79" t="str">
        <f>'ASA Wrksht'!F45</f>
        <v>Hours</v>
      </c>
      <c r="E54" s="83"/>
      <c r="F54" s="75"/>
      <c r="G54" s="139">
        <f>'ASA Wrksht'!K45</f>
        <v>0</v>
      </c>
      <c r="H54" s="140">
        <f t="shared" si="8"/>
        <v>0</v>
      </c>
      <c r="I54" s="76"/>
      <c r="J54" s="142">
        <f t="shared" si="12"/>
        <v>0</v>
      </c>
      <c r="K54" s="181" t="str">
        <f t="shared" si="13"/>
        <v>XXXXXXXXXX</v>
      </c>
      <c r="L54" s="76"/>
      <c r="M54" s="130">
        <f t="shared" si="14"/>
        <v>0</v>
      </c>
    </row>
    <row r="55" spans="2:13" outlineLevel="1" x14ac:dyDescent="0.25">
      <c r="B55" s="77">
        <f>'ASA Wrksht'!A46</f>
        <v>46</v>
      </c>
      <c r="C55" s="78" t="str">
        <f>'ASA Wrksht'!B46</f>
        <v>Recovery Support - Individual</v>
      </c>
      <c r="D55" s="79" t="str">
        <f>'ASA Wrksht'!F46</f>
        <v>Hours</v>
      </c>
      <c r="E55" s="83"/>
      <c r="F55" s="75"/>
      <c r="G55" s="139">
        <f>'ASA Wrksht'!K46</f>
        <v>0</v>
      </c>
      <c r="H55" s="140">
        <f t="shared" si="8"/>
        <v>0</v>
      </c>
      <c r="I55" s="76"/>
      <c r="J55" s="142">
        <f t="shared" si="12"/>
        <v>0</v>
      </c>
      <c r="K55" s="181" t="str">
        <f t="shared" si="13"/>
        <v>XXXXXXXXXX</v>
      </c>
      <c r="L55" s="76"/>
      <c r="M55" s="130">
        <f t="shared" si="14"/>
        <v>0</v>
      </c>
    </row>
    <row r="56" spans="2:13" outlineLevel="1" x14ac:dyDescent="0.25">
      <c r="B56" s="77">
        <f>'ASA Wrksht'!A47</f>
        <v>22</v>
      </c>
      <c r="C56" s="78" t="str">
        <f>'ASA Wrksht'!B47</f>
        <v>Respite Services</v>
      </c>
      <c r="D56" s="79" t="str">
        <f>'ASA Wrksht'!F47</f>
        <v>Hours</v>
      </c>
      <c r="E56" s="131"/>
      <c r="F56" s="131"/>
      <c r="G56" s="131"/>
      <c r="H56" s="131"/>
      <c r="I56" s="131"/>
      <c r="J56" s="131"/>
      <c r="K56" s="131"/>
      <c r="L56" s="131"/>
      <c r="M56" s="131"/>
    </row>
    <row r="57" spans="2:13" outlineLevel="1" x14ac:dyDescent="0.25">
      <c r="B57" s="77">
        <f>'ASA Wrksht'!A48</f>
        <v>25</v>
      </c>
      <c r="C57" s="78" t="str">
        <f>'ASA Wrksht'!B48</f>
        <v>Supported Employment</v>
      </c>
      <c r="D57" s="79" t="str">
        <f>'ASA Wrksht'!F48</f>
        <v>Hours</v>
      </c>
      <c r="E57" s="83"/>
      <c r="F57" s="75"/>
      <c r="G57" s="139">
        <f>'ASA Wrksht'!K48</f>
        <v>0</v>
      </c>
      <c r="H57" s="140">
        <f t="shared" si="8"/>
        <v>0</v>
      </c>
      <c r="I57" s="76"/>
      <c r="J57" s="142">
        <f>ROUND(H57-I57,2)</f>
        <v>0</v>
      </c>
      <c r="K57" s="181" t="str">
        <f t="shared" ref="K57:K58" si="15">IF(F57="","XXXXXXXXXX",ROUND(MAX((F57/$D$4*$D$6)-I57,(F57-I57)/$D$5),2))</f>
        <v>XXXXXXXXXX</v>
      </c>
      <c r="L57" s="76"/>
      <c r="M57" s="130">
        <f t="shared" ref="M57:M58" si="16">IF(E57="",0,L57/E57)</f>
        <v>0</v>
      </c>
    </row>
    <row r="58" spans="2:13" outlineLevel="1" x14ac:dyDescent="0.25">
      <c r="B58" s="77">
        <f>'ASA Wrksht'!A49</f>
        <v>26</v>
      </c>
      <c r="C58" s="78" t="str">
        <f>'ASA Wrksht'!B49</f>
        <v>Supportive Housing/Living</v>
      </c>
      <c r="D58" s="79" t="str">
        <f>'ASA Wrksht'!F49</f>
        <v>Hours</v>
      </c>
      <c r="E58" s="83"/>
      <c r="F58" s="75"/>
      <c r="G58" s="139">
        <f>'ASA Wrksht'!K49</f>
        <v>0</v>
      </c>
      <c r="H58" s="140">
        <f t="shared" si="8"/>
        <v>0</v>
      </c>
      <c r="I58" s="76"/>
      <c r="J58" s="142">
        <f>ROUND(H58-I58,2)</f>
        <v>0</v>
      </c>
      <c r="K58" s="181" t="str">
        <f t="shared" si="15"/>
        <v>XXXXXXXXXX</v>
      </c>
      <c r="L58" s="76"/>
      <c r="M58" s="130">
        <f t="shared" si="16"/>
        <v>0</v>
      </c>
    </row>
    <row r="59" spans="2:13" outlineLevel="1" x14ac:dyDescent="0.25">
      <c r="B59" s="77">
        <f>'ASA Wrksht'!A50</f>
        <v>27</v>
      </c>
      <c r="C59" s="78" t="str">
        <f>'ASA Wrksht'!B50</f>
        <v>TASC</v>
      </c>
      <c r="D59" s="79" t="str">
        <f>'ASA Wrksht'!F50</f>
        <v>Hours</v>
      </c>
      <c r="E59" s="131"/>
      <c r="F59" s="131"/>
      <c r="G59" s="131"/>
      <c r="H59" s="131"/>
      <c r="I59" s="131"/>
      <c r="J59" s="131"/>
      <c r="K59" s="131"/>
      <c r="L59" s="131"/>
      <c r="M59" s="131"/>
    </row>
    <row r="60" spans="2:13" outlineLevel="1" x14ac:dyDescent="0.25">
      <c r="B60" s="77">
        <f>'ASA Wrksht'!A51</f>
        <v>48</v>
      </c>
      <c r="C60" s="78" t="str">
        <f>'ASA Wrksht'!B51</f>
        <v>Training and Clinical Supervision</v>
      </c>
      <c r="D60" s="79" t="str">
        <f>'ASA Wrksht'!F51</f>
        <v>Hours</v>
      </c>
      <c r="E60" s="83"/>
      <c r="F60" s="75"/>
      <c r="G60" s="139">
        <f>'ASA Wrksht'!K51</f>
        <v>0</v>
      </c>
      <c r="H60" s="140">
        <f t="shared" ref="H60" si="17">E60*G60</f>
        <v>0</v>
      </c>
      <c r="I60" s="76"/>
      <c r="J60" s="142">
        <f>ROUND(H60-I60,2)</f>
        <v>0</v>
      </c>
      <c r="K60" s="181" t="str">
        <f t="shared" ref="K60:K62" si="18">IF(F60="","XXXXXXXXXX",ROUND(MAX((F60/$D$4*$D$6)-I60,(F60-I60)/$D$5),2))</f>
        <v>XXXXXXXXXX</v>
      </c>
      <c r="L60" s="76"/>
      <c r="M60" s="130">
        <f t="shared" ref="M60:M62" si="19">IF(E60="",0,L60/E60)</f>
        <v>0</v>
      </c>
    </row>
    <row r="61" spans="2:13" outlineLevel="1" x14ac:dyDescent="0.25">
      <c r="B61" s="77">
        <f>'ASA Wrksht'!A52</f>
        <v>0</v>
      </c>
      <c r="C61" s="78">
        <f>'ASA Wrksht'!B52</f>
        <v>0</v>
      </c>
      <c r="D61" s="79">
        <f>'ASA Wrksht'!F52</f>
        <v>0</v>
      </c>
      <c r="E61" s="83"/>
      <c r="F61" s="75"/>
      <c r="G61" s="139">
        <f>'ASA Wrksht'!K52</f>
        <v>0</v>
      </c>
      <c r="H61" s="140">
        <f t="shared" si="8"/>
        <v>0</v>
      </c>
      <c r="I61" s="76"/>
      <c r="J61" s="142">
        <f>ROUND(H61-I61,2)</f>
        <v>0</v>
      </c>
      <c r="K61" s="181" t="str">
        <f t="shared" si="18"/>
        <v>XXXXXXXXXX</v>
      </c>
      <c r="L61" s="76"/>
      <c r="M61" s="130">
        <f t="shared" si="19"/>
        <v>0</v>
      </c>
    </row>
    <row r="62" spans="2:13" outlineLevel="1" x14ac:dyDescent="0.25">
      <c r="B62" s="77">
        <f>'ASA Wrksht'!A53</f>
        <v>0</v>
      </c>
      <c r="C62" s="78">
        <f>'ASA Wrksht'!B53</f>
        <v>0</v>
      </c>
      <c r="D62" s="79">
        <f>'ASA Wrksht'!F53</f>
        <v>0</v>
      </c>
      <c r="E62" s="83"/>
      <c r="F62" s="75"/>
      <c r="G62" s="139">
        <f>'ASA Wrksht'!K53</f>
        <v>0</v>
      </c>
      <c r="H62" s="140">
        <f>E62*G62</f>
        <v>0</v>
      </c>
      <c r="I62" s="76"/>
      <c r="J62" s="142">
        <f>ROUND(H62-I62,2)</f>
        <v>0</v>
      </c>
      <c r="K62" s="181" t="str">
        <f t="shared" si="18"/>
        <v>XXXXXXXXXX</v>
      </c>
      <c r="L62" s="76"/>
      <c r="M62" s="130">
        <f t="shared" si="19"/>
        <v>0</v>
      </c>
    </row>
    <row r="63" spans="2:13" outlineLevel="1" x14ac:dyDescent="0.25">
      <c r="B63" s="12">
        <f>'ASA Wrksht'!A54</f>
        <v>0</v>
      </c>
      <c r="C63" s="13">
        <f>'ASA Wrksht'!B54</f>
        <v>0</v>
      </c>
      <c r="D63" s="13">
        <f>'ASA Wrksht'!F54</f>
        <v>0</v>
      </c>
      <c r="E63" s="14"/>
      <c r="K63" s="144"/>
    </row>
    <row r="64" spans="2:13" outlineLevel="1" x14ac:dyDescent="0.25">
      <c r="B64" s="84"/>
      <c r="C64" s="85"/>
      <c r="D64" s="85"/>
      <c r="E64" s="54"/>
      <c r="F64" s="156"/>
      <c r="G64" s="157"/>
      <c r="H64" s="157"/>
      <c r="I64" s="157"/>
      <c r="J64" s="157"/>
      <c r="K64" s="158"/>
      <c r="L64" s="157"/>
      <c r="M64" s="157"/>
    </row>
    <row r="65" spans="2:13" outlineLevel="1" x14ac:dyDescent="0.25">
      <c r="B65" s="15"/>
      <c r="C65" s="15"/>
      <c r="D65" s="9"/>
      <c r="E65" s="15"/>
      <c r="F65" s="159"/>
      <c r="G65" s="59"/>
      <c r="H65" s="59"/>
      <c r="I65" s="59"/>
      <c r="J65" s="59"/>
      <c r="K65" s="59"/>
      <c r="L65" s="160"/>
      <c r="M65" s="161"/>
    </row>
    <row r="66" spans="2:13" outlineLevel="1" x14ac:dyDescent="0.25">
      <c r="B66" s="84"/>
      <c r="C66" s="85" t="s">
        <v>193</v>
      </c>
      <c r="D66" s="13">
        <f>'ASA Wrksht'!F57</f>
        <v>0</v>
      </c>
      <c r="E66" s="14"/>
    </row>
    <row r="67" spans="2:13" outlineLevel="1" x14ac:dyDescent="0.25">
      <c r="B67" s="77">
        <f>'ASA Wrksht'!A58</f>
        <v>4</v>
      </c>
      <c r="C67" s="78" t="str">
        <f>'ASA Wrksht'!B58</f>
        <v>Crisis Support/Emergency - Client Specific</v>
      </c>
      <c r="D67" s="79" t="str">
        <f>'ASA Wrksht'!F58</f>
        <v>Hours</v>
      </c>
      <c r="E67" s="131"/>
      <c r="F67" s="131"/>
      <c r="G67" s="131"/>
      <c r="H67" s="131"/>
      <c r="I67" s="131"/>
      <c r="J67" s="131"/>
      <c r="K67" s="131"/>
      <c r="L67" s="131"/>
      <c r="M67" s="131"/>
    </row>
    <row r="68" spans="2:13" outlineLevel="1" x14ac:dyDescent="0.25">
      <c r="B68" s="77">
        <f>'ASA Wrksht'!A59</f>
        <v>4</v>
      </c>
      <c r="C68" s="78" t="str">
        <f>'ASA Wrksht'!B59</f>
        <v>Crisis Support/Emergency - Non-Client Specific</v>
      </c>
      <c r="D68" s="79" t="str">
        <f>'ASA Wrksht'!F59</f>
        <v>Hours</v>
      </c>
      <c r="E68" s="131"/>
      <c r="F68" s="131"/>
      <c r="G68" s="131"/>
      <c r="H68" s="131"/>
      <c r="I68" s="131"/>
      <c r="J68" s="131"/>
      <c r="K68" s="131"/>
      <c r="L68" s="131"/>
      <c r="M68" s="131"/>
    </row>
    <row r="69" spans="2:13" outlineLevel="1" x14ac:dyDescent="0.25">
      <c r="B69" s="77">
        <f>'ASA Wrksht'!A60</f>
        <v>32</v>
      </c>
      <c r="C69" s="78" t="str">
        <f>'ASA Wrksht'!B60</f>
        <v>Outpatient Detoxification</v>
      </c>
      <c r="D69" s="79" t="str">
        <f>'ASA Wrksht'!F60</f>
        <v>Days</v>
      </c>
      <c r="E69" s="83"/>
      <c r="F69" s="75"/>
      <c r="G69" s="139">
        <f>'ASA Wrksht'!K60</f>
        <v>0</v>
      </c>
      <c r="H69" s="140">
        <f t="shared" ref="H69:H72" si="20">E69*G69</f>
        <v>0</v>
      </c>
      <c r="I69" s="76"/>
      <c r="J69" s="142">
        <f>ROUND(H69-I69,2)</f>
        <v>0</v>
      </c>
      <c r="K69" s="181" t="str">
        <f t="shared" ref="K69:K72" si="21">IF(F69="","XXXXXXXXXX",ROUND(MAX((F69/$D$4*$D$6)-I69,(F69-I69)/$D$5),2))</f>
        <v>XXXXXXXXXX</v>
      </c>
      <c r="L69" s="76"/>
      <c r="M69" s="130">
        <f t="shared" ref="M69:M72" si="22">IF(E69="",0,L69/E69)</f>
        <v>0</v>
      </c>
    </row>
    <row r="70" spans="2:13" outlineLevel="1" x14ac:dyDescent="0.25">
      <c r="B70" s="77">
        <f>'ASA Wrksht'!A61</f>
        <v>24</v>
      </c>
      <c r="C70" s="78" t="str">
        <f>'ASA Wrksht'!B61</f>
        <v>Substance Abuse Detoxification</v>
      </c>
      <c r="D70" s="79" t="str">
        <f>'ASA Wrksht'!F61</f>
        <v>Days</v>
      </c>
      <c r="E70" s="83"/>
      <c r="F70" s="75"/>
      <c r="G70" s="139">
        <f>'ASA Wrksht'!K61</f>
        <v>0</v>
      </c>
      <c r="H70" s="140">
        <f t="shared" si="20"/>
        <v>0</v>
      </c>
      <c r="I70" s="76"/>
      <c r="J70" s="142">
        <f>ROUND(H70-I70,2)</f>
        <v>0</v>
      </c>
      <c r="K70" s="181" t="str">
        <f t="shared" si="21"/>
        <v>XXXXXXXXXX</v>
      </c>
      <c r="L70" s="76"/>
      <c r="M70" s="130">
        <f t="shared" si="22"/>
        <v>0</v>
      </c>
    </row>
    <row r="71" spans="2:13" outlineLevel="1" x14ac:dyDescent="0.25">
      <c r="B71" s="77">
        <f>'ASA Wrksht'!A62</f>
        <v>0</v>
      </c>
      <c r="C71" s="78">
        <f>'ASA Wrksht'!B62</f>
        <v>0</v>
      </c>
      <c r="D71" s="79">
        <f>'ASA Wrksht'!F62</f>
        <v>0</v>
      </c>
      <c r="E71" s="83"/>
      <c r="F71" s="75"/>
      <c r="G71" s="139">
        <f>'ASA Wrksht'!K62</f>
        <v>0</v>
      </c>
      <c r="H71" s="140">
        <f t="shared" si="20"/>
        <v>0</v>
      </c>
      <c r="I71" s="76"/>
      <c r="J71" s="142">
        <f>ROUND(H71-I71,2)</f>
        <v>0</v>
      </c>
      <c r="K71" s="181" t="str">
        <f t="shared" si="21"/>
        <v>XXXXXXXXXX</v>
      </c>
      <c r="L71" s="76"/>
      <c r="M71" s="130">
        <f t="shared" si="22"/>
        <v>0</v>
      </c>
    </row>
    <row r="72" spans="2:13" outlineLevel="1" x14ac:dyDescent="0.25">
      <c r="B72" s="77">
        <f>'ASA Wrksht'!A63</f>
        <v>0</v>
      </c>
      <c r="C72" s="78">
        <f>'ASA Wrksht'!B63</f>
        <v>0</v>
      </c>
      <c r="D72" s="79">
        <f>'ASA Wrksht'!F63</f>
        <v>0</v>
      </c>
      <c r="E72" s="83"/>
      <c r="F72" s="75"/>
      <c r="G72" s="139">
        <f>'ASA Wrksht'!K63</f>
        <v>0</v>
      </c>
      <c r="H72" s="140">
        <f t="shared" si="20"/>
        <v>0</v>
      </c>
      <c r="I72" s="76"/>
      <c r="J72" s="142">
        <f>ROUND(H72-I72,2)</f>
        <v>0</v>
      </c>
      <c r="K72" s="181" t="str">
        <f t="shared" si="21"/>
        <v>XXXXXXXXXX</v>
      </c>
      <c r="L72" s="76"/>
      <c r="M72" s="130">
        <f t="shared" si="22"/>
        <v>0</v>
      </c>
    </row>
    <row r="73" spans="2:13" outlineLevel="1" x14ac:dyDescent="0.25">
      <c r="B73" s="12">
        <f>'ASA Wrksht'!A64</f>
        <v>0</v>
      </c>
      <c r="C73" s="13">
        <f>'ASA Wrksht'!B64</f>
        <v>0</v>
      </c>
      <c r="D73" s="13">
        <f>'ASA Wrksht'!F64</f>
        <v>0</v>
      </c>
      <c r="E73" s="14"/>
      <c r="K73" s="144"/>
    </row>
    <row r="74" spans="2:13" outlineLevel="1" x14ac:dyDescent="0.25">
      <c r="B74" s="84"/>
      <c r="C74" s="85"/>
      <c r="D74" s="85"/>
      <c r="E74" s="54"/>
      <c r="F74" s="156"/>
      <c r="G74" s="157"/>
      <c r="H74" s="157"/>
      <c r="I74" s="157"/>
      <c r="J74" s="157"/>
      <c r="K74" s="158"/>
      <c r="L74" s="157"/>
      <c r="M74" s="157"/>
    </row>
    <row r="75" spans="2:13" outlineLevel="1" x14ac:dyDescent="0.25">
      <c r="B75" s="15"/>
      <c r="C75" s="15"/>
      <c r="D75" s="9"/>
      <c r="E75" s="15"/>
      <c r="F75" s="159"/>
      <c r="G75" s="59"/>
      <c r="H75" s="59"/>
      <c r="I75" s="59"/>
      <c r="J75" s="59"/>
      <c r="K75" s="59"/>
      <c r="L75" s="160"/>
      <c r="M75" s="161"/>
    </row>
    <row r="76" spans="2:13" outlineLevel="1" x14ac:dyDescent="0.25">
      <c r="B76" s="84"/>
      <c r="C76" s="85" t="s">
        <v>167</v>
      </c>
      <c r="D76" s="13">
        <f>'ASA Wrksht'!F67</f>
        <v>0</v>
      </c>
      <c r="E76" s="14"/>
    </row>
    <row r="77" spans="2:13" outlineLevel="1" x14ac:dyDescent="0.25">
      <c r="B77" s="77">
        <f>'ASA Wrksht'!A68</f>
        <v>30</v>
      </c>
      <c r="C77" s="78" t="str">
        <f>'ASA Wrksht'!B68</f>
        <v>Information and Referal</v>
      </c>
      <c r="D77" s="79" t="str">
        <f>'ASA Wrksht'!F68</f>
        <v>Hours</v>
      </c>
      <c r="E77" s="131"/>
      <c r="F77" s="131"/>
      <c r="G77" s="131"/>
      <c r="H77" s="131"/>
      <c r="I77" s="131"/>
      <c r="J77" s="131"/>
      <c r="K77" s="131"/>
      <c r="L77" s="131"/>
      <c r="M77" s="131"/>
    </row>
    <row r="78" spans="2:13" outlineLevel="1" x14ac:dyDescent="0.25">
      <c r="B78" s="77">
        <f>'ASA Wrksht'!A69</f>
        <v>16</v>
      </c>
      <c r="C78" s="78" t="str">
        <f>'ASA Wrksht'!B69</f>
        <v>Prevention - Client Specific</v>
      </c>
      <c r="D78" s="79" t="str">
        <f>'ASA Wrksht'!F69</f>
        <v>Hours</v>
      </c>
      <c r="E78" s="131"/>
      <c r="F78" s="131"/>
      <c r="G78" s="131"/>
      <c r="H78" s="131"/>
      <c r="I78" s="131"/>
      <c r="J78" s="131"/>
      <c r="K78" s="131"/>
      <c r="L78" s="131"/>
      <c r="M78" s="131"/>
    </row>
    <row r="79" spans="2:13" outlineLevel="1" x14ac:dyDescent="0.25">
      <c r="B79" s="77">
        <f>'ASA Wrksht'!A70</f>
        <v>16</v>
      </c>
      <c r="C79" s="78" t="str">
        <f>'ASA Wrksht'!B70</f>
        <v>Prevention - Non-Client Specific</v>
      </c>
      <c r="D79" s="79" t="str">
        <f>'ASA Wrksht'!F70</f>
        <v>Hours</v>
      </c>
      <c r="E79" s="131"/>
      <c r="F79" s="131"/>
      <c r="G79" s="131"/>
      <c r="H79" s="131"/>
      <c r="I79" s="131"/>
      <c r="J79" s="131"/>
      <c r="K79" s="131"/>
      <c r="L79" s="131"/>
      <c r="M79" s="131"/>
    </row>
    <row r="80" spans="2:13" outlineLevel="1" x14ac:dyDescent="0.25">
      <c r="B80" s="77">
        <f>'ASA Wrksht'!A71</f>
        <v>0</v>
      </c>
      <c r="C80" s="78">
        <f>'ASA Wrksht'!B71</f>
        <v>0</v>
      </c>
      <c r="D80" s="79">
        <f>'ASA Wrksht'!F71</f>
        <v>0</v>
      </c>
      <c r="E80" s="83"/>
      <c r="F80" s="75"/>
      <c r="G80" s="139">
        <f>'ASA Wrksht'!K71</f>
        <v>0</v>
      </c>
      <c r="H80" s="140">
        <f t="shared" ref="H80:H81" si="23">E80*G80</f>
        <v>0</v>
      </c>
      <c r="I80" s="76"/>
      <c r="J80" s="142">
        <f>ROUND(H80-I80,2)</f>
        <v>0</v>
      </c>
      <c r="K80" s="181" t="str">
        <f t="shared" ref="K80:K81" si="24">IF(F80="","XXXXXXXXXX",ROUND(MAX((F80/$D$4*$D$6)-I80,(F80-I80)/$D$5),2))</f>
        <v>XXXXXXXXXX</v>
      </c>
      <c r="L80" s="76"/>
      <c r="M80" s="130">
        <f t="shared" ref="M80:M81" si="25">IF(E80="",0,L80/E80)</f>
        <v>0</v>
      </c>
    </row>
    <row r="81" spans="2:13" outlineLevel="1" x14ac:dyDescent="0.25">
      <c r="B81" s="77">
        <f>'ASA Wrksht'!A72</f>
        <v>0</v>
      </c>
      <c r="C81" s="78">
        <f>'ASA Wrksht'!B72</f>
        <v>0</v>
      </c>
      <c r="D81" s="79">
        <f>'ASA Wrksht'!F72</f>
        <v>0</v>
      </c>
      <c r="E81" s="83"/>
      <c r="F81" s="75"/>
      <c r="G81" s="139">
        <f>'ASA Wrksht'!K72</f>
        <v>0</v>
      </c>
      <c r="H81" s="140">
        <f t="shared" si="23"/>
        <v>0</v>
      </c>
      <c r="I81" s="76"/>
      <c r="J81" s="142">
        <f>ROUND(H81-I81,2)</f>
        <v>0</v>
      </c>
      <c r="K81" s="181" t="str">
        <f t="shared" si="24"/>
        <v>XXXXXXXXXX</v>
      </c>
      <c r="L81" s="76"/>
      <c r="M81" s="130">
        <f t="shared" si="25"/>
        <v>0</v>
      </c>
    </row>
    <row r="82" spans="2:13" outlineLevel="1" x14ac:dyDescent="0.25">
      <c r="B82" s="12">
        <f>'ASA Wrksht'!A73</f>
        <v>0</v>
      </c>
      <c r="C82" s="13">
        <f>'ASA Wrksht'!B73</f>
        <v>0</v>
      </c>
      <c r="D82" s="13">
        <f>'ASA Wrksht'!F73</f>
        <v>0</v>
      </c>
      <c r="E82" s="14"/>
      <c r="K82" s="144"/>
    </row>
    <row r="83" spans="2:13" outlineLevel="1" x14ac:dyDescent="0.25">
      <c r="B83" s="84"/>
      <c r="C83" s="85"/>
      <c r="D83" s="85"/>
      <c r="E83" s="54"/>
      <c r="F83" s="156"/>
      <c r="G83" s="157"/>
      <c r="H83" s="157"/>
      <c r="I83" s="157"/>
      <c r="J83" s="157"/>
      <c r="K83" s="158"/>
      <c r="L83" s="157"/>
      <c r="M83" s="157"/>
    </row>
    <row r="84" spans="2:13" outlineLevel="1" x14ac:dyDescent="0.25">
      <c r="B84" s="15"/>
      <c r="C84" s="15"/>
      <c r="D84" s="9"/>
      <c r="E84" s="15"/>
      <c r="F84" s="159"/>
      <c r="G84" s="59"/>
      <c r="H84" s="59"/>
      <c r="I84" s="59"/>
      <c r="J84" s="59"/>
      <c r="K84" s="59"/>
      <c r="L84" s="160"/>
      <c r="M84" s="161"/>
    </row>
    <row r="85" spans="2:13" outlineLevel="1" x14ac:dyDescent="0.25">
      <c r="B85" s="12"/>
      <c r="C85" s="13"/>
      <c r="D85" s="13"/>
      <c r="E85" s="14"/>
      <c r="K85" s="144"/>
    </row>
    <row r="86" spans="2:13" ht="15.75" outlineLevel="1" thickBot="1" x14ac:dyDescent="0.3">
      <c r="B86" s="41" t="s">
        <v>144</v>
      </c>
      <c r="C86" s="42" t="s">
        <v>197</v>
      </c>
      <c r="D86" s="42"/>
      <c r="E86" s="43"/>
      <c r="F86" s="2"/>
      <c r="G86" s="145">
        <f>SUM(G23:G85)</f>
        <v>0</v>
      </c>
      <c r="H86" s="162">
        <f>SUM(H23:H85)</f>
        <v>0</v>
      </c>
      <c r="I86" s="162">
        <f>SUM(I23:I85)</f>
        <v>0</v>
      </c>
      <c r="J86" s="162">
        <f>SUM(J23:J85)</f>
        <v>0</v>
      </c>
      <c r="K86" s="182" t="e">
        <f>ROUND(MAX((F86/$D$4*$D$6)-I86,(F86-I86)/$D$5),2)</f>
        <v>#DIV/0!</v>
      </c>
      <c r="L86" s="163">
        <f>SUM(L23:L85)</f>
        <v>0</v>
      </c>
      <c r="M86" s="145">
        <f>SUM(M23:M85)</f>
        <v>0</v>
      </c>
    </row>
    <row r="87" spans="2:13" ht="15.75" outlineLevel="1" thickBot="1" x14ac:dyDescent="0.3">
      <c r="B87" s="12"/>
      <c r="C87" s="13"/>
      <c r="D87" s="13"/>
      <c r="E87" s="14"/>
      <c r="F87" s="147" t="str">
        <f>IF((SUM(F23:F85))&gt;F86,"Please check funding above","")</f>
        <v/>
      </c>
      <c r="L87" s="148" t="e">
        <f>MIN(K86,J86)</f>
        <v>#DIV/0!</v>
      </c>
      <c r="M87" s="149" t="s">
        <v>172</v>
      </c>
    </row>
    <row r="88" spans="2:13" x14ac:dyDescent="0.25">
      <c r="B88" s="12"/>
      <c r="C88" s="13"/>
      <c r="D88" s="13"/>
      <c r="E88" s="14"/>
      <c r="F88" s="147"/>
      <c r="L88" s="154"/>
      <c r="M88" s="149"/>
    </row>
    <row r="89" spans="2:13" x14ac:dyDescent="0.25">
      <c r="B89" s="41"/>
      <c r="C89" s="42" t="s">
        <v>200</v>
      </c>
      <c r="D89" s="42"/>
      <c r="E89" s="43"/>
      <c r="F89" s="162">
        <f t="shared" ref="F89:M89" si="26">F20+F86</f>
        <v>0</v>
      </c>
      <c r="G89" s="145">
        <f t="shared" si="26"/>
        <v>0</v>
      </c>
      <c r="H89" s="162">
        <f t="shared" si="26"/>
        <v>0</v>
      </c>
      <c r="I89" s="162">
        <f t="shared" si="26"/>
        <v>0</v>
      </c>
      <c r="J89" s="162">
        <f t="shared" si="26"/>
        <v>0</v>
      </c>
      <c r="K89" s="146" t="e">
        <f t="shared" si="26"/>
        <v>#DIV/0!</v>
      </c>
      <c r="L89" s="162">
        <f t="shared" si="26"/>
        <v>0</v>
      </c>
      <c r="M89" s="162">
        <f t="shared" si="26"/>
        <v>0</v>
      </c>
    </row>
    <row r="90" spans="2:13" x14ac:dyDescent="0.25">
      <c r="B90" s="12"/>
      <c r="C90" s="13"/>
      <c r="D90" s="14"/>
    </row>
    <row r="91" spans="2:13" x14ac:dyDescent="0.25">
      <c r="B91" s="12"/>
      <c r="C91" s="13"/>
      <c r="D91" s="14"/>
    </row>
    <row r="92" spans="2:13" ht="15.75" x14ac:dyDescent="0.25">
      <c r="B92" s="95" t="s">
        <v>227</v>
      </c>
      <c r="C92" s="96"/>
      <c r="D92" s="96"/>
      <c r="E92" s="96"/>
      <c r="F92" s="96"/>
      <c r="G92" s="96"/>
      <c r="H92" s="96"/>
      <c r="I92" s="96"/>
      <c r="J92" s="96"/>
      <c r="K92" s="88"/>
      <c r="L92" s="108"/>
      <c r="M92" s="109"/>
    </row>
    <row r="93" spans="2:13" ht="15.75" x14ac:dyDescent="0.25">
      <c r="B93" s="97" t="s">
        <v>229</v>
      </c>
      <c r="C93" s="92"/>
      <c r="D93" s="92"/>
      <c r="E93" s="92"/>
      <c r="F93" s="92"/>
      <c r="G93" s="92"/>
      <c r="H93" s="92"/>
      <c r="I93" s="92"/>
      <c r="J93" s="92"/>
      <c r="K93" s="86"/>
      <c r="L93" s="110"/>
      <c r="M93" s="111"/>
    </row>
    <row r="94" spans="2:13" ht="15.75" x14ac:dyDescent="0.25">
      <c r="B94" s="97"/>
      <c r="C94" s="93"/>
      <c r="D94" s="93"/>
      <c r="E94" s="93"/>
      <c r="F94" s="93"/>
      <c r="G94" s="93"/>
      <c r="H94" s="93"/>
      <c r="I94" s="93"/>
      <c r="J94" s="93"/>
      <c r="K94" s="86"/>
      <c r="L94" s="110"/>
      <c r="M94" s="111"/>
    </row>
    <row r="95" spans="2:13" ht="15.75" x14ac:dyDescent="0.25">
      <c r="B95" s="205">
        <f>Master!$B$31</f>
        <v>0</v>
      </c>
      <c r="C95" s="206"/>
      <c r="D95" s="91"/>
      <c r="E95" s="206">
        <f>Master!$E$31</f>
        <v>0</v>
      </c>
      <c r="F95" s="206"/>
      <c r="G95" s="91"/>
      <c r="H95" s="173">
        <f>Master!$G$31</f>
        <v>0</v>
      </c>
      <c r="I95" s="92"/>
      <c r="J95" s="92"/>
      <c r="K95" s="86"/>
      <c r="L95" s="110"/>
      <c r="M95" s="111"/>
    </row>
    <row r="96" spans="2:13" ht="15.75" x14ac:dyDescent="0.25">
      <c r="B96" s="106" t="s">
        <v>230</v>
      </c>
      <c r="C96" s="107"/>
      <c r="D96" s="99"/>
      <c r="E96" s="98" t="s">
        <v>225</v>
      </c>
      <c r="F96" s="99"/>
      <c r="G96" s="100"/>
      <c r="H96" s="98" t="s">
        <v>226</v>
      </c>
      <c r="I96" s="100"/>
      <c r="J96" s="100"/>
      <c r="K96" s="87"/>
      <c r="L96" s="112"/>
      <c r="M96" s="113"/>
    </row>
    <row r="97" spans="2:4" x14ac:dyDescent="0.25">
      <c r="B97" s="12"/>
      <c r="C97" s="13"/>
      <c r="D97" s="14"/>
    </row>
    <row r="98" spans="2:4" x14ac:dyDescent="0.25">
      <c r="B98" s="12"/>
      <c r="C98" s="13"/>
      <c r="D98" s="14"/>
    </row>
    <row r="99" spans="2:4" x14ac:dyDescent="0.25">
      <c r="B99" s="12"/>
      <c r="C99" s="13"/>
      <c r="D99" s="14"/>
    </row>
    <row r="100" spans="2:4" x14ac:dyDescent="0.25">
      <c r="B100" s="12"/>
      <c r="C100" s="13"/>
      <c r="D100" s="14"/>
    </row>
    <row r="101" spans="2:4" x14ac:dyDescent="0.25">
      <c r="B101" s="12"/>
      <c r="C101" s="13"/>
      <c r="D101" s="14"/>
    </row>
    <row r="102" spans="2:4" x14ac:dyDescent="0.25">
      <c r="B102" s="12"/>
      <c r="C102" s="13"/>
      <c r="D102" s="14"/>
    </row>
    <row r="103" spans="2:4" x14ac:dyDescent="0.25">
      <c r="B103" s="17"/>
      <c r="C103" s="13"/>
      <c r="D103" s="13"/>
    </row>
    <row r="104" spans="2:4" x14ac:dyDescent="0.25">
      <c r="B104" s="15"/>
      <c r="C104" s="16"/>
      <c r="D104" s="16"/>
    </row>
    <row r="105" spans="2:4" x14ac:dyDescent="0.25">
      <c r="B105" s="12"/>
      <c r="C105" s="13"/>
      <c r="D105" s="14"/>
    </row>
    <row r="106" spans="2:4" x14ac:dyDescent="0.25">
      <c r="B106" s="12"/>
      <c r="C106" s="13"/>
      <c r="D106" s="14"/>
    </row>
    <row r="107" spans="2:4" x14ac:dyDescent="0.25">
      <c r="B107" s="12"/>
      <c r="C107" s="13"/>
      <c r="D107" s="14"/>
    </row>
    <row r="108" spans="2:4" x14ac:dyDescent="0.25">
      <c r="B108" s="12"/>
      <c r="C108" s="13"/>
      <c r="D108" s="14"/>
    </row>
    <row r="109" spans="2:4" x14ac:dyDescent="0.25">
      <c r="B109" s="12"/>
      <c r="C109" s="13"/>
      <c r="D109" s="14"/>
    </row>
    <row r="110" spans="2:4" x14ac:dyDescent="0.25">
      <c r="B110" s="12"/>
      <c r="C110" s="13"/>
      <c r="D110" s="14"/>
    </row>
    <row r="111" spans="2:4" x14ac:dyDescent="0.25">
      <c r="B111" s="15"/>
      <c r="C111" s="14"/>
      <c r="D111" s="14"/>
    </row>
    <row r="112" spans="2:4" x14ac:dyDescent="0.25">
      <c r="B112" s="15"/>
      <c r="C112" s="16"/>
      <c r="D112" s="16"/>
    </row>
    <row r="113" spans="2:4" x14ac:dyDescent="0.25">
      <c r="B113" s="12"/>
      <c r="C113" s="13"/>
      <c r="D113" s="14"/>
    </row>
    <row r="114" spans="2:4" x14ac:dyDescent="0.25">
      <c r="B114" s="12"/>
      <c r="C114" s="13"/>
      <c r="D114" s="14"/>
    </row>
    <row r="115" spans="2:4" x14ac:dyDescent="0.25">
      <c r="B115" s="15"/>
      <c r="C115" s="14"/>
      <c r="D115" s="14"/>
    </row>
    <row r="116" spans="2:4" x14ac:dyDescent="0.25">
      <c r="B116" s="15"/>
      <c r="C116" s="16"/>
      <c r="D116" s="16"/>
    </row>
    <row r="117" spans="2:4" x14ac:dyDescent="0.25">
      <c r="B117" s="12"/>
      <c r="C117" s="13"/>
      <c r="D117" s="14"/>
    </row>
    <row r="118" spans="2:4" x14ac:dyDescent="0.25">
      <c r="B118" s="12"/>
      <c r="C118" s="13"/>
      <c r="D118" s="14"/>
    </row>
    <row r="119" spans="2:4" x14ac:dyDescent="0.25">
      <c r="B119" s="12"/>
      <c r="C119" s="13"/>
      <c r="D119" s="14"/>
    </row>
    <row r="120" spans="2:4" x14ac:dyDescent="0.25">
      <c r="B120" s="12"/>
      <c r="C120" s="13"/>
      <c r="D120" s="14"/>
    </row>
    <row r="121" spans="2:4" x14ac:dyDescent="0.25">
      <c r="B121" s="12"/>
      <c r="C121" s="13"/>
      <c r="D121" s="14"/>
    </row>
    <row r="122" spans="2:4" x14ac:dyDescent="0.25">
      <c r="B122" s="12"/>
      <c r="C122" s="13"/>
      <c r="D122" s="13"/>
    </row>
    <row r="123" spans="2:4" x14ac:dyDescent="0.25">
      <c r="B123" s="18"/>
      <c r="C123" s="45"/>
      <c r="D123" s="16"/>
    </row>
    <row r="124" spans="2:4" x14ac:dyDescent="0.25">
      <c r="B124" s="18"/>
      <c r="C124" s="16"/>
      <c r="D124" s="16"/>
    </row>
    <row r="125" spans="2:4" x14ac:dyDescent="0.25">
      <c r="B125" s="12"/>
      <c r="C125" s="13"/>
      <c r="D125" s="14"/>
    </row>
    <row r="126" spans="2:4" x14ac:dyDescent="0.25">
      <c r="B126" s="12"/>
      <c r="C126" s="13"/>
      <c r="D126" s="14"/>
    </row>
    <row r="127" spans="2:4" x14ac:dyDescent="0.25">
      <c r="B127" s="12"/>
      <c r="C127" s="14"/>
      <c r="D127" s="14"/>
    </row>
    <row r="128" spans="2:4" x14ac:dyDescent="0.25">
      <c r="B128" s="12"/>
      <c r="C128" s="13"/>
      <c r="D128" s="14"/>
    </row>
    <row r="129" spans="2:4" x14ac:dyDescent="0.25">
      <c r="B129" s="12"/>
      <c r="C129" s="13"/>
      <c r="D129" s="14"/>
    </row>
    <row r="130" spans="2:4" x14ac:dyDescent="0.25">
      <c r="B130" s="12"/>
      <c r="C130" s="13"/>
      <c r="D130" s="14"/>
    </row>
    <row r="131" spans="2:4" x14ac:dyDescent="0.25">
      <c r="B131" s="12"/>
      <c r="C131" s="14"/>
      <c r="D131" s="14"/>
    </row>
    <row r="132" spans="2:4" x14ac:dyDescent="0.25">
      <c r="B132" s="12"/>
      <c r="C132" s="14"/>
      <c r="D132" s="14"/>
    </row>
    <row r="133" spans="2:4" x14ac:dyDescent="0.25">
      <c r="B133" s="12"/>
      <c r="C133" s="14"/>
      <c r="D133" s="14"/>
    </row>
    <row r="134" spans="2:4" x14ac:dyDescent="0.25">
      <c r="B134" s="12"/>
      <c r="C134" s="14"/>
      <c r="D134" s="14"/>
    </row>
    <row r="135" spans="2:4" x14ac:dyDescent="0.25">
      <c r="B135" s="12"/>
      <c r="C135" s="13"/>
      <c r="D135" s="14"/>
    </row>
    <row r="136" spans="2:4" x14ac:dyDescent="0.25">
      <c r="B136" s="12"/>
      <c r="C136" s="13"/>
      <c r="D136" s="14"/>
    </row>
    <row r="137" spans="2:4" x14ac:dyDescent="0.25">
      <c r="B137" s="12"/>
      <c r="C137" s="13"/>
      <c r="D137" s="14"/>
    </row>
    <row r="138" spans="2:4" x14ac:dyDescent="0.25">
      <c r="B138" s="12"/>
      <c r="C138" s="13"/>
      <c r="D138" s="14"/>
    </row>
    <row r="139" spans="2:4" x14ac:dyDescent="0.25">
      <c r="B139" s="12"/>
      <c r="C139" s="14"/>
      <c r="D139" s="14"/>
    </row>
    <row r="140" spans="2:4" x14ac:dyDescent="0.25">
      <c r="B140" s="12"/>
      <c r="C140" s="14"/>
      <c r="D140" s="14"/>
    </row>
    <row r="141" spans="2:4" x14ac:dyDescent="0.25">
      <c r="B141" s="12"/>
      <c r="C141" s="14"/>
      <c r="D141" s="14"/>
    </row>
    <row r="142" spans="2:4" x14ac:dyDescent="0.25">
      <c r="B142" s="12"/>
      <c r="C142" s="13"/>
      <c r="D142" s="14"/>
    </row>
    <row r="143" spans="2:4" x14ac:dyDescent="0.25">
      <c r="B143" s="12"/>
      <c r="C143" s="14"/>
      <c r="D143" s="14"/>
    </row>
    <row r="144" spans="2:4" x14ac:dyDescent="0.25">
      <c r="B144" s="30"/>
      <c r="C144" s="46"/>
      <c r="D144" s="31"/>
    </row>
    <row r="145" spans="2:4" x14ac:dyDescent="0.25">
      <c r="B145" s="12"/>
      <c r="C145" s="14"/>
      <c r="D145" s="14"/>
    </row>
    <row r="146" spans="2:4" x14ac:dyDescent="0.25">
      <c r="B146" s="12"/>
      <c r="C146" s="13"/>
      <c r="D146" s="14"/>
    </row>
    <row r="147" spans="2:4" x14ac:dyDescent="0.25">
      <c r="B147" s="29"/>
      <c r="C147" s="47"/>
      <c r="D147" s="152"/>
    </row>
    <row r="148" spans="2:4" x14ac:dyDescent="0.25">
      <c r="B148" s="15"/>
      <c r="C148" s="47"/>
      <c r="D148" s="152"/>
    </row>
    <row r="149" spans="2:4" x14ac:dyDescent="0.25">
      <c r="B149" s="29"/>
      <c r="C149" s="14"/>
      <c r="D149" s="152"/>
    </row>
    <row r="150" spans="2:4" x14ac:dyDescent="0.25">
      <c r="B150" s="29"/>
      <c r="C150" s="14"/>
      <c r="D150" s="152"/>
    </row>
    <row r="151" spans="2:4" x14ac:dyDescent="0.25">
      <c r="B151" s="15"/>
      <c r="C151" s="47"/>
      <c r="D151" s="152"/>
    </row>
  </sheetData>
  <sheetProtection password="DE6E" sheet="1" objects="1" scenarios="1" formatColumns="0" formatRows="0"/>
  <mergeCells count="13">
    <mergeCell ref="E95:F95"/>
    <mergeCell ref="B95:C95"/>
    <mergeCell ref="G1:J1"/>
    <mergeCell ref="D2:F2"/>
    <mergeCell ref="G2:J2"/>
    <mergeCell ref="D3:F3"/>
    <mergeCell ref="G3:J3"/>
    <mergeCell ref="D4:F4"/>
    <mergeCell ref="D5:F5"/>
    <mergeCell ref="D7:F7"/>
    <mergeCell ref="D8:F8"/>
    <mergeCell ref="D1:F1"/>
    <mergeCell ref="D6:F6"/>
  </mergeCells>
  <conditionalFormatting sqref="L20">
    <cfRule type="cellIs" dxfId="7" priority="2" operator="greaterThan">
      <formula>L21</formula>
    </cfRule>
  </conditionalFormatting>
  <conditionalFormatting sqref="L86">
    <cfRule type="cellIs" dxfId="6" priority="1" operator="greaterThan">
      <formula>L87</formula>
    </cfRule>
  </conditionalFormatting>
  <hyperlinks>
    <hyperlink ref="M1" location="Master!A1" display="(Return to Master Tab)"/>
  </hyperlinks>
  <pageMargins left="0.25" right="0.25" top="0.75" bottom="0.75" header="0.3" footer="0.3"/>
  <pageSetup scale="45" orientation="portrait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92D050"/>
  </sheetPr>
  <dimension ref="A1:O110"/>
  <sheetViews>
    <sheetView showGridLines="0" showZeros="0" zoomScaleNormal="100" workbookViewId="0">
      <pane ySplit="12" topLeftCell="A13" activePane="bottomLeft" state="frozen"/>
      <selection activeCell="G1" sqref="G1:J1"/>
      <selection pane="bottomLeft" activeCell="B41" sqref="B41"/>
    </sheetView>
  </sheetViews>
  <sheetFormatPr defaultRowHeight="15" outlineLevelCol="1" x14ac:dyDescent="0.25"/>
  <cols>
    <col min="1" max="1" width="13.5703125" style="122" bestFit="1" customWidth="1"/>
    <col min="2" max="2" width="35.28515625" style="122" customWidth="1"/>
    <col min="3" max="3" width="18.28515625" style="127" bestFit="1" customWidth="1"/>
    <col min="4" max="4" width="9.28515625" style="127" customWidth="1"/>
    <col min="5" max="5" width="16.140625" style="122" bestFit="1" customWidth="1"/>
    <col min="6" max="6" width="12.140625" style="122" bestFit="1" customWidth="1"/>
    <col min="7" max="7" width="16.140625" style="122" customWidth="1"/>
    <col min="8" max="8" width="12" style="122" customWidth="1"/>
    <col min="9" max="9" width="13.5703125" style="122" customWidth="1"/>
    <col min="10" max="10" width="12.5703125" style="122" customWidth="1"/>
    <col min="11" max="11" width="12.7109375" style="122" customWidth="1" outlineLevel="1"/>
    <col min="12" max="12" width="14.28515625" style="122" customWidth="1"/>
    <col min="13" max="13" width="14.28515625" style="122" customWidth="1" outlineLevel="1"/>
    <col min="14" max="14" width="13.5703125" style="122" customWidth="1"/>
    <col min="15" max="16384" width="9.140625" style="122"/>
  </cols>
  <sheetData>
    <row r="1" spans="1:13" x14ac:dyDescent="0.25">
      <c r="A1" s="180" t="str">
        <f>Master!A3</f>
        <v xml:space="preserve">a. </v>
      </c>
      <c r="B1" s="180" t="str">
        <f>Master!B3</f>
        <v>Agency Name:</v>
      </c>
      <c r="C1" s="211">
        <f>Master!C3</f>
        <v>0</v>
      </c>
      <c r="D1" s="211"/>
      <c r="E1" s="211"/>
      <c r="F1" s="211"/>
      <c r="G1" s="210" t="s">
        <v>147</v>
      </c>
      <c r="H1" s="210"/>
      <c r="I1" s="210"/>
      <c r="J1" s="210"/>
      <c r="L1" s="123" t="s">
        <v>237</v>
      </c>
    </row>
    <row r="2" spans="1:13" x14ac:dyDescent="0.25">
      <c r="A2" s="180" t="str">
        <f>Master!A4</f>
        <v xml:space="preserve">b. </v>
      </c>
      <c r="B2" s="180" t="str">
        <f>Master!B4</f>
        <v>Contract No.:</v>
      </c>
      <c r="C2" s="208">
        <f>Master!C4</f>
        <v>0</v>
      </c>
      <c r="D2" s="208"/>
      <c r="E2" s="208"/>
      <c r="F2" s="208"/>
      <c r="G2" s="210" t="s">
        <v>71</v>
      </c>
      <c r="H2" s="210"/>
      <c r="I2" s="210"/>
      <c r="J2" s="210"/>
      <c r="L2" s="124" t="str">
        <f>Master!$G$1</f>
        <v>Rev.03/31/2014</v>
      </c>
    </row>
    <row r="3" spans="1:13" x14ac:dyDescent="0.25">
      <c r="A3" s="180" t="str">
        <f>Master!A5</f>
        <v xml:space="preserve">c. </v>
      </c>
      <c r="B3" s="180" t="str">
        <f>Master!B5</f>
        <v>Month/Year of :</v>
      </c>
      <c r="C3" s="212">
        <f>Master!C5</f>
        <v>0</v>
      </c>
      <c r="D3" s="212"/>
      <c r="E3" s="212"/>
      <c r="F3" s="212"/>
      <c r="I3" s="125"/>
      <c r="L3" s="124" t="str">
        <f>Master!$G$2</f>
        <v>Version: 3.2.1</v>
      </c>
    </row>
    <row r="4" spans="1:13" x14ac:dyDescent="0.25">
      <c r="A4" s="180" t="str">
        <f>Master!A6</f>
        <v xml:space="preserve">d.  </v>
      </c>
      <c r="B4" s="180" t="str">
        <f>Master!B6</f>
        <v># months in the contract:</v>
      </c>
      <c r="C4" s="208">
        <f>Master!C6</f>
        <v>0</v>
      </c>
      <c r="D4" s="208"/>
      <c r="E4" s="208"/>
      <c r="F4" s="208"/>
      <c r="I4" s="125"/>
    </row>
    <row r="5" spans="1:13" x14ac:dyDescent="0.25">
      <c r="A5" s="180" t="str">
        <f>Master!A7</f>
        <v>e.</v>
      </c>
      <c r="B5" s="180" t="str">
        <f>Master!B7</f>
        <v># months remaining (including month in c.):</v>
      </c>
      <c r="C5" s="208">
        <f>Master!C7</f>
        <v>0</v>
      </c>
      <c r="D5" s="208"/>
      <c r="E5" s="208"/>
      <c r="F5" s="208"/>
    </row>
    <row r="6" spans="1:13" s="177" customFormat="1" x14ac:dyDescent="0.25">
      <c r="A6" s="180" t="str">
        <f>Master!A8</f>
        <v xml:space="preserve">f.  </v>
      </c>
      <c r="B6" s="180" t="str">
        <f>Master!B8</f>
        <v># months incurred (including month in c.):</v>
      </c>
      <c r="C6" s="208">
        <f>Master!C8</f>
        <v>0</v>
      </c>
      <c r="D6" s="208"/>
      <c r="E6" s="208"/>
      <c r="F6" s="208"/>
    </row>
    <row r="7" spans="1:13" x14ac:dyDescent="0.25">
      <c r="A7" s="180" t="str">
        <f>Master!A9</f>
        <v xml:space="preserve">g.  </v>
      </c>
      <c r="B7" s="180" t="str">
        <f>Master!B9</f>
        <v>Federal ID:</v>
      </c>
      <c r="C7" s="208">
        <f>Master!C9</f>
        <v>0</v>
      </c>
      <c r="D7" s="208"/>
      <c r="E7" s="208"/>
      <c r="F7" s="208"/>
    </row>
    <row r="8" spans="1:13" x14ac:dyDescent="0.25">
      <c r="A8" s="180" t="str">
        <f>Master!A10</f>
        <v>h.</v>
      </c>
      <c r="B8" s="180" t="str">
        <f>Master!B10</f>
        <v>Address:</v>
      </c>
      <c r="C8" s="208">
        <f>Master!C10</f>
        <v>0</v>
      </c>
      <c r="D8" s="208"/>
      <c r="E8" s="208"/>
      <c r="F8" s="208"/>
      <c r="G8" s="126"/>
      <c r="H8" s="126"/>
      <c r="I8" s="126"/>
      <c r="J8" s="126"/>
    </row>
    <row r="9" spans="1:13" x14ac:dyDescent="0.25">
      <c r="K9" s="128" t="s">
        <v>134</v>
      </c>
      <c r="L9" s="129" t="s">
        <v>98</v>
      </c>
      <c r="M9" s="129" t="s">
        <v>99</v>
      </c>
    </row>
    <row r="10" spans="1:13" ht="51" x14ac:dyDescent="0.25">
      <c r="A10" s="3" t="s">
        <v>9</v>
      </c>
      <c r="B10" s="3" t="s">
        <v>5</v>
      </c>
      <c r="C10" s="3" t="s">
        <v>97</v>
      </c>
      <c r="D10" s="3" t="s">
        <v>94</v>
      </c>
      <c r="E10" s="3" t="s">
        <v>217</v>
      </c>
      <c r="F10" s="3" t="s">
        <v>218</v>
      </c>
      <c r="G10" s="4" t="s">
        <v>72</v>
      </c>
      <c r="H10" s="4" t="s">
        <v>7</v>
      </c>
      <c r="I10" s="4" t="s">
        <v>10</v>
      </c>
      <c r="J10" s="3" t="s">
        <v>73</v>
      </c>
      <c r="K10" s="3" t="s">
        <v>199</v>
      </c>
      <c r="L10" s="3" t="s">
        <v>77</v>
      </c>
      <c r="M10" s="3" t="s">
        <v>78</v>
      </c>
    </row>
    <row r="11" spans="1:13" x14ac:dyDescent="0.25">
      <c r="A11" s="5"/>
      <c r="B11" s="5"/>
      <c r="C11" s="5"/>
      <c r="D11" s="5"/>
      <c r="E11" s="5"/>
      <c r="F11" s="5"/>
      <c r="G11" s="6" t="s">
        <v>79</v>
      </c>
      <c r="H11" s="6"/>
      <c r="I11" s="6"/>
      <c r="J11" s="7"/>
      <c r="K11" s="7" t="s">
        <v>202</v>
      </c>
      <c r="L11" s="7" t="s">
        <v>149</v>
      </c>
      <c r="M11" s="7" t="s">
        <v>80</v>
      </c>
    </row>
    <row r="12" spans="1:13" x14ac:dyDescent="0.25">
      <c r="A12" s="8" t="s">
        <v>38</v>
      </c>
      <c r="B12" s="8" t="s">
        <v>39</v>
      </c>
      <c r="C12" s="8" t="s">
        <v>40</v>
      </c>
      <c r="D12" s="8" t="s">
        <v>41</v>
      </c>
      <c r="E12" s="8" t="s">
        <v>42</v>
      </c>
      <c r="F12" s="8" t="s">
        <v>43</v>
      </c>
      <c r="G12" s="8" t="s">
        <v>44</v>
      </c>
      <c r="H12" s="8" t="s">
        <v>45</v>
      </c>
      <c r="I12" s="8" t="s">
        <v>46</v>
      </c>
      <c r="J12" s="8" t="s">
        <v>47</v>
      </c>
      <c r="K12" s="8" t="s">
        <v>100</v>
      </c>
      <c r="L12" s="8" t="s">
        <v>187</v>
      </c>
      <c r="M12" s="8" t="s">
        <v>219</v>
      </c>
    </row>
    <row r="13" spans="1:13" ht="5.2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13" ht="15.75" customHeight="1" x14ac:dyDescent="0.25">
      <c r="A14" s="9"/>
      <c r="B14" s="60" t="s">
        <v>164</v>
      </c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3" ht="15.75" customHeight="1" x14ac:dyDescent="0.25">
      <c r="A15" s="77">
        <v>18</v>
      </c>
      <c r="B15" s="78" t="s">
        <v>55</v>
      </c>
      <c r="C15" s="79" t="s">
        <v>48</v>
      </c>
      <c r="D15" s="79" t="s">
        <v>95</v>
      </c>
      <c r="E15" s="79" t="s">
        <v>83</v>
      </c>
      <c r="F15" s="80" t="s">
        <v>83</v>
      </c>
      <c r="G15" s="74"/>
      <c r="H15" s="74"/>
      <c r="I15" s="74"/>
      <c r="J15" s="130">
        <f>SUM(H15:I15)</f>
        <v>0</v>
      </c>
      <c r="K15" s="131"/>
      <c r="L15" s="130">
        <f>G15-J15-K15</f>
        <v>0</v>
      </c>
      <c r="M15" s="74"/>
    </row>
    <row r="16" spans="1:13" x14ac:dyDescent="0.25">
      <c r="A16" s="77">
        <v>19</v>
      </c>
      <c r="B16" s="78" t="s">
        <v>56</v>
      </c>
      <c r="C16" s="79" t="s">
        <v>48</v>
      </c>
      <c r="D16" s="79" t="s">
        <v>95</v>
      </c>
      <c r="E16" s="79" t="s">
        <v>83</v>
      </c>
      <c r="F16" s="80" t="s">
        <v>83</v>
      </c>
      <c r="G16" s="74"/>
      <c r="H16" s="74"/>
      <c r="I16" s="74"/>
      <c r="J16" s="130">
        <f t="shared" ref="J16:J23" si="0">SUM(H16:I16)</f>
        <v>0</v>
      </c>
      <c r="K16" s="131"/>
      <c r="L16" s="130">
        <f t="shared" ref="L16:L23" si="1">G16-J16-K16</f>
        <v>0</v>
      </c>
      <c r="M16" s="74"/>
    </row>
    <row r="17" spans="1:15" x14ac:dyDescent="0.25">
      <c r="A17" s="77">
        <v>20</v>
      </c>
      <c r="B17" s="78" t="s">
        <v>57</v>
      </c>
      <c r="C17" s="79" t="s">
        <v>48</v>
      </c>
      <c r="D17" s="79" t="s">
        <v>95</v>
      </c>
      <c r="E17" s="79" t="s">
        <v>83</v>
      </c>
      <c r="F17" s="80" t="s">
        <v>83</v>
      </c>
      <c r="G17" s="74"/>
      <c r="H17" s="74"/>
      <c r="I17" s="74"/>
      <c r="J17" s="130">
        <f t="shared" si="0"/>
        <v>0</v>
      </c>
      <c r="K17" s="131"/>
      <c r="L17" s="130">
        <f t="shared" si="1"/>
        <v>0</v>
      </c>
      <c r="M17" s="74"/>
    </row>
    <row r="18" spans="1:15" x14ac:dyDescent="0.25">
      <c r="A18" s="77">
        <v>21</v>
      </c>
      <c r="B18" s="78" t="s">
        <v>58</v>
      </c>
      <c r="C18" s="79" t="s">
        <v>48</v>
      </c>
      <c r="D18" s="79" t="s">
        <v>95</v>
      </c>
      <c r="E18" s="79" t="s">
        <v>83</v>
      </c>
      <c r="F18" s="80" t="s">
        <v>83</v>
      </c>
      <c r="G18" s="74"/>
      <c r="H18" s="74"/>
      <c r="I18" s="74"/>
      <c r="J18" s="130">
        <f t="shared" si="0"/>
        <v>0</v>
      </c>
      <c r="K18" s="131"/>
      <c r="L18" s="130">
        <f t="shared" si="1"/>
        <v>0</v>
      </c>
      <c r="M18" s="74"/>
    </row>
    <row r="19" spans="1:15" x14ac:dyDescent="0.25">
      <c r="A19" s="77">
        <v>36</v>
      </c>
      <c r="B19" s="78" t="s">
        <v>66</v>
      </c>
      <c r="C19" s="79" t="s">
        <v>48</v>
      </c>
      <c r="D19" s="79" t="s">
        <v>95</v>
      </c>
      <c r="E19" s="79" t="s">
        <v>83</v>
      </c>
      <c r="F19" s="79" t="s">
        <v>83</v>
      </c>
      <c r="G19" s="74"/>
      <c r="H19" s="74"/>
      <c r="I19" s="74"/>
      <c r="J19" s="130">
        <f t="shared" si="0"/>
        <v>0</v>
      </c>
      <c r="K19" s="131"/>
      <c r="L19" s="130">
        <f t="shared" si="1"/>
        <v>0</v>
      </c>
      <c r="M19" s="74"/>
    </row>
    <row r="20" spans="1:15" x14ac:dyDescent="0.25">
      <c r="A20" s="77">
        <v>37</v>
      </c>
      <c r="B20" s="78" t="s">
        <v>67</v>
      </c>
      <c r="C20" s="79" t="s">
        <v>48</v>
      </c>
      <c r="D20" s="79" t="s">
        <v>95</v>
      </c>
      <c r="E20" s="79" t="s">
        <v>83</v>
      </c>
      <c r="F20" s="79" t="s">
        <v>83</v>
      </c>
      <c r="G20" s="74"/>
      <c r="H20" s="74"/>
      <c r="I20" s="74"/>
      <c r="J20" s="130">
        <f t="shared" si="0"/>
        <v>0</v>
      </c>
      <c r="K20" s="131"/>
      <c r="L20" s="130">
        <f t="shared" si="1"/>
        <v>0</v>
      </c>
      <c r="M20" s="74"/>
    </row>
    <row r="21" spans="1:15" x14ac:dyDescent="0.25">
      <c r="A21" s="77">
        <v>38</v>
      </c>
      <c r="B21" s="81" t="s">
        <v>68</v>
      </c>
      <c r="C21" s="79" t="s">
        <v>48</v>
      </c>
      <c r="D21" s="79" t="s">
        <v>95</v>
      </c>
      <c r="E21" s="79" t="s">
        <v>83</v>
      </c>
      <c r="F21" s="80" t="s">
        <v>83</v>
      </c>
      <c r="G21" s="74"/>
      <c r="H21" s="74"/>
      <c r="I21" s="74"/>
      <c r="J21" s="130">
        <f t="shared" si="0"/>
        <v>0</v>
      </c>
      <c r="K21" s="131"/>
      <c r="L21" s="130">
        <f t="shared" si="1"/>
        <v>0</v>
      </c>
      <c r="M21" s="74"/>
    </row>
    <row r="22" spans="1:15" x14ac:dyDescent="0.25">
      <c r="A22" s="10"/>
      <c r="B22" s="11"/>
      <c r="C22" s="11"/>
      <c r="D22" s="11"/>
      <c r="E22" s="11"/>
      <c r="F22" s="11"/>
      <c r="G22" s="74"/>
      <c r="H22" s="74"/>
      <c r="I22" s="74"/>
      <c r="J22" s="130">
        <f t="shared" si="0"/>
        <v>0</v>
      </c>
      <c r="K22" s="131"/>
      <c r="L22" s="130">
        <f t="shared" si="1"/>
        <v>0</v>
      </c>
      <c r="M22" s="74"/>
      <c r="N22" s="1"/>
      <c r="O22" s="73"/>
    </row>
    <row r="23" spans="1:15" x14ac:dyDescent="0.25">
      <c r="A23" s="133"/>
      <c r="B23" s="134"/>
      <c r="C23" s="134"/>
      <c r="D23" s="134"/>
      <c r="E23" s="134"/>
      <c r="F23" s="134"/>
      <c r="G23" s="167"/>
      <c r="H23" s="167"/>
      <c r="I23" s="167"/>
      <c r="J23" s="168">
        <f t="shared" si="0"/>
        <v>0</v>
      </c>
      <c r="K23" s="169"/>
      <c r="L23" s="168">
        <f t="shared" si="1"/>
        <v>0</v>
      </c>
      <c r="M23" s="167"/>
      <c r="N23" s="1"/>
      <c r="O23" s="73"/>
    </row>
    <row r="24" spans="1:15" ht="5.2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5" ht="5.2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5" ht="5.2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5" ht="15.75" customHeight="1" x14ac:dyDescent="0.25">
      <c r="A27" s="84"/>
      <c r="B27" s="85" t="s">
        <v>165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5" x14ac:dyDescent="0.25">
      <c r="A28" s="77">
        <v>29</v>
      </c>
      <c r="B28" s="78" t="s">
        <v>21</v>
      </c>
      <c r="C28" s="79" t="s">
        <v>48</v>
      </c>
      <c r="D28" s="79" t="s">
        <v>95</v>
      </c>
      <c r="E28" s="79" t="s">
        <v>81</v>
      </c>
      <c r="F28" s="80" t="s">
        <v>87</v>
      </c>
      <c r="G28" s="74"/>
      <c r="H28" s="74"/>
      <c r="I28" s="74"/>
      <c r="J28" s="130">
        <f t="shared" ref="J28:J51" si="2">SUM(H28:I28)</f>
        <v>0</v>
      </c>
      <c r="K28" s="131"/>
      <c r="L28" s="130">
        <f t="shared" ref="L28:L51" si="3">G28-J28-K28</f>
        <v>0</v>
      </c>
      <c r="M28" s="74"/>
    </row>
    <row r="29" spans="1:15" x14ac:dyDescent="0.25">
      <c r="A29" s="77">
        <v>43</v>
      </c>
      <c r="B29" s="78" t="s">
        <v>25</v>
      </c>
      <c r="C29" s="79" t="s">
        <v>48</v>
      </c>
      <c r="D29" s="79" t="s">
        <v>95</v>
      </c>
      <c r="E29" s="79" t="s">
        <v>81</v>
      </c>
      <c r="F29" s="79" t="s">
        <v>87</v>
      </c>
      <c r="G29" s="74"/>
      <c r="H29" s="74"/>
      <c r="I29" s="74"/>
      <c r="J29" s="130">
        <f t="shared" si="2"/>
        <v>0</v>
      </c>
      <c r="K29" s="131"/>
      <c r="L29" s="130">
        <f t="shared" si="3"/>
        <v>0</v>
      </c>
      <c r="M29" s="74"/>
    </row>
    <row r="30" spans="1:15" x14ac:dyDescent="0.25">
      <c r="A30" s="77">
        <v>1</v>
      </c>
      <c r="B30" s="78" t="s">
        <v>11</v>
      </c>
      <c r="C30" s="79" t="s">
        <v>48</v>
      </c>
      <c r="D30" s="79" t="s">
        <v>95</v>
      </c>
      <c r="E30" s="79" t="s">
        <v>81</v>
      </c>
      <c r="F30" s="79" t="s">
        <v>87</v>
      </c>
      <c r="G30" s="74"/>
      <c r="H30" s="74"/>
      <c r="I30" s="74"/>
      <c r="J30" s="130">
        <f t="shared" si="2"/>
        <v>0</v>
      </c>
      <c r="K30" s="131"/>
      <c r="L30" s="130">
        <f t="shared" si="3"/>
        <v>0</v>
      </c>
      <c r="M30" s="74"/>
    </row>
    <row r="31" spans="1:15" x14ac:dyDescent="0.25">
      <c r="A31" s="77">
        <v>2</v>
      </c>
      <c r="B31" s="78" t="s">
        <v>12</v>
      </c>
      <c r="C31" s="79" t="s">
        <v>48</v>
      </c>
      <c r="D31" s="79" t="s">
        <v>95</v>
      </c>
      <c r="E31" s="79" t="s">
        <v>81</v>
      </c>
      <c r="F31" s="79" t="s">
        <v>87</v>
      </c>
      <c r="G31" s="74"/>
      <c r="H31" s="74"/>
      <c r="I31" s="74"/>
      <c r="J31" s="130">
        <f t="shared" si="2"/>
        <v>0</v>
      </c>
      <c r="K31" s="131"/>
      <c r="L31" s="130">
        <f t="shared" si="3"/>
        <v>0</v>
      </c>
      <c r="M31" s="74"/>
    </row>
    <row r="32" spans="1:15" hidden="1" x14ac:dyDescent="0.25">
      <c r="A32" s="77"/>
      <c r="B32" s="78"/>
      <c r="C32" s="79"/>
      <c r="D32" s="79"/>
      <c r="E32" s="79"/>
      <c r="F32" s="79"/>
      <c r="G32" s="74"/>
      <c r="H32" s="74"/>
      <c r="I32" s="74"/>
      <c r="J32" s="130">
        <f t="shared" si="2"/>
        <v>0</v>
      </c>
      <c r="K32" s="131"/>
      <c r="L32" s="130">
        <f t="shared" si="3"/>
        <v>0</v>
      </c>
      <c r="M32" s="74"/>
    </row>
    <row r="33" spans="1:13" hidden="1" x14ac:dyDescent="0.25">
      <c r="A33" s="77"/>
      <c r="B33" s="78"/>
      <c r="C33" s="79"/>
      <c r="D33" s="79"/>
      <c r="E33" s="79"/>
      <c r="F33" s="79"/>
      <c r="G33" s="74"/>
      <c r="H33" s="74"/>
      <c r="I33" s="74"/>
      <c r="J33" s="130">
        <f t="shared" si="2"/>
        <v>0</v>
      </c>
      <c r="K33" s="131"/>
      <c r="L33" s="130">
        <f t="shared" si="3"/>
        <v>0</v>
      </c>
      <c r="M33" s="74"/>
    </row>
    <row r="34" spans="1:13" x14ac:dyDescent="0.25">
      <c r="A34" s="77">
        <v>6</v>
      </c>
      <c r="B34" s="81" t="s">
        <v>13</v>
      </c>
      <c r="C34" s="79" t="s">
        <v>48</v>
      </c>
      <c r="D34" s="79" t="s">
        <v>95</v>
      </c>
      <c r="E34" s="79" t="s">
        <v>83</v>
      </c>
      <c r="F34" s="79" t="s">
        <v>83</v>
      </c>
      <c r="G34" s="74"/>
      <c r="H34" s="74"/>
      <c r="I34" s="74"/>
      <c r="J34" s="130">
        <f t="shared" si="2"/>
        <v>0</v>
      </c>
      <c r="K34" s="131"/>
      <c r="L34" s="130">
        <f t="shared" si="3"/>
        <v>0</v>
      </c>
      <c r="M34" s="74"/>
    </row>
    <row r="35" spans="1:13" x14ac:dyDescent="0.25">
      <c r="A35" s="77">
        <v>28</v>
      </c>
      <c r="B35" s="81" t="s">
        <v>122</v>
      </c>
      <c r="C35" s="79" t="s">
        <v>48</v>
      </c>
      <c r="D35" s="79" t="s">
        <v>95</v>
      </c>
      <c r="E35" s="79" t="s">
        <v>93</v>
      </c>
      <c r="F35" s="79" t="s">
        <v>88</v>
      </c>
      <c r="G35" s="74"/>
      <c r="H35" s="74"/>
      <c r="I35" s="74"/>
      <c r="J35" s="130">
        <f t="shared" si="2"/>
        <v>0</v>
      </c>
      <c r="K35" s="131"/>
      <c r="L35" s="130">
        <f t="shared" si="3"/>
        <v>0</v>
      </c>
      <c r="M35" s="74"/>
    </row>
    <row r="36" spans="1:13" x14ac:dyDescent="0.25">
      <c r="A36" s="77">
        <v>8</v>
      </c>
      <c r="B36" s="78" t="s">
        <v>15</v>
      </c>
      <c r="C36" s="79" t="s">
        <v>48</v>
      </c>
      <c r="D36" s="79" t="s">
        <v>95</v>
      </c>
      <c r="E36" s="79" t="s">
        <v>81</v>
      </c>
      <c r="F36" s="80" t="s">
        <v>87</v>
      </c>
      <c r="G36" s="167"/>
      <c r="H36" s="167"/>
      <c r="I36" s="167"/>
      <c r="J36" s="130">
        <f t="shared" si="2"/>
        <v>0</v>
      </c>
      <c r="K36" s="131"/>
      <c r="L36" s="130">
        <f t="shared" si="3"/>
        <v>0</v>
      </c>
      <c r="M36" s="167"/>
    </row>
    <row r="37" spans="1:13" x14ac:dyDescent="0.25">
      <c r="A37" s="77">
        <v>42</v>
      </c>
      <c r="B37" s="78" t="s">
        <v>24</v>
      </c>
      <c r="C37" s="79" t="s">
        <v>48</v>
      </c>
      <c r="D37" s="79" t="s">
        <v>95</v>
      </c>
      <c r="E37" s="79" t="s">
        <v>81</v>
      </c>
      <c r="F37" s="80" t="s">
        <v>87</v>
      </c>
      <c r="G37" s="74"/>
      <c r="H37" s="74"/>
      <c r="I37" s="74"/>
      <c r="J37" s="130">
        <f t="shared" si="2"/>
        <v>0</v>
      </c>
      <c r="K37" s="74"/>
      <c r="L37" s="130">
        <f t="shared" si="3"/>
        <v>0</v>
      </c>
      <c r="M37" s="74"/>
    </row>
    <row r="38" spans="1:13" x14ac:dyDescent="0.25">
      <c r="A38" s="77">
        <v>11</v>
      </c>
      <c r="B38" s="78" t="s">
        <v>16</v>
      </c>
      <c r="C38" s="79" t="s">
        <v>48</v>
      </c>
      <c r="D38" s="79" t="s">
        <v>95</v>
      </c>
      <c r="E38" s="79" t="s">
        <v>81</v>
      </c>
      <c r="F38" s="80" t="s">
        <v>87</v>
      </c>
      <c r="G38" s="74"/>
      <c r="H38" s="74"/>
      <c r="I38" s="74"/>
      <c r="J38" s="130">
        <f t="shared" si="2"/>
        <v>0</v>
      </c>
      <c r="K38" s="74"/>
      <c r="L38" s="130">
        <f t="shared" si="3"/>
        <v>0</v>
      </c>
      <c r="M38" s="74"/>
    </row>
    <row r="39" spans="1:13" x14ac:dyDescent="0.25">
      <c r="A39" s="77">
        <v>12</v>
      </c>
      <c r="B39" s="78" t="s">
        <v>17</v>
      </c>
      <c r="C39" s="79" t="s">
        <v>48</v>
      </c>
      <c r="D39" s="79" t="s">
        <v>95</v>
      </c>
      <c r="E39" s="82" t="s">
        <v>81</v>
      </c>
      <c r="F39" s="80" t="s">
        <v>87</v>
      </c>
      <c r="G39" s="74"/>
      <c r="H39" s="74"/>
      <c r="I39" s="74"/>
      <c r="J39" s="130">
        <f t="shared" si="2"/>
        <v>0</v>
      </c>
      <c r="K39" s="131"/>
      <c r="L39" s="130">
        <f t="shared" si="3"/>
        <v>0</v>
      </c>
      <c r="M39" s="131"/>
    </row>
    <row r="40" spans="1:13" x14ac:dyDescent="0.25">
      <c r="A40" s="77">
        <v>35</v>
      </c>
      <c r="B40" s="78" t="s">
        <v>22</v>
      </c>
      <c r="C40" s="79" t="s">
        <v>48</v>
      </c>
      <c r="D40" s="79" t="s">
        <v>95</v>
      </c>
      <c r="E40" s="79" t="s">
        <v>81</v>
      </c>
      <c r="F40" s="80" t="s">
        <v>87</v>
      </c>
      <c r="G40" s="74"/>
      <c r="H40" s="74"/>
      <c r="I40" s="74"/>
      <c r="J40" s="130">
        <f t="shared" si="2"/>
        <v>0</v>
      </c>
      <c r="K40" s="131"/>
      <c r="L40" s="130">
        <f t="shared" si="3"/>
        <v>0</v>
      </c>
      <c r="M40" s="74"/>
    </row>
    <row r="41" spans="1:13" x14ac:dyDescent="0.25">
      <c r="A41" s="77">
        <v>14</v>
      </c>
      <c r="B41" s="78" t="s">
        <v>18</v>
      </c>
      <c r="C41" s="79" t="s">
        <v>48</v>
      </c>
      <c r="D41" s="79" t="s">
        <v>95</v>
      </c>
      <c r="E41" s="79" t="s">
        <v>81</v>
      </c>
      <c r="F41" s="80" t="s">
        <v>87</v>
      </c>
      <c r="G41" s="74"/>
      <c r="H41" s="74"/>
      <c r="I41" s="74"/>
      <c r="J41" s="130">
        <f t="shared" si="2"/>
        <v>0</v>
      </c>
      <c r="K41" s="131"/>
      <c r="L41" s="130">
        <f t="shared" si="3"/>
        <v>0</v>
      </c>
      <c r="M41" s="74"/>
    </row>
    <row r="42" spans="1:13" x14ac:dyDescent="0.25">
      <c r="A42" s="77">
        <v>15</v>
      </c>
      <c r="B42" s="78" t="s">
        <v>28</v>
      </c>
      <c r="C42" s="79" t="s">
        <v>49</v>
      </c>
      <c r="D42" s="79" t="s">
        <v>95</v>
      </c>
      <c r="E42" s="79" t="s">
        <v>81</v>
      </c>
      <c r="F42" s="80" t="s">
        <v>87</v>
      </c>
      <c r="G42" s="74"/>
      <c r="H42" s="74"/>
      <c r="I42" s="74"/>
      <c r="J42" s="130">
        <f t="shared" si="2"/>
        <v>0</v>
      </c>
      <c r="K42" s="131"/>
      <c r="L42" s="130">
        <f t="shared" si="3"/>
        <v>0</v>
      </c>
      <c r="M42" s="74"/>
    </row>
    <row r="43" spans="1:13" x14ac:dyDescent="0.25">
      <c r="A43" s="77">
        <v>47</v>
      </c>
      <c r="B43" s="78" t="s">
        <v>27</v>
      </c>
      <c r="C43" s="79" t="s">
        <v>48</v>
      </c>
      <c r="D43" s="79" t="s">
        <v>95</v>
      </c>
      <c r="E43" s="79" t="s">
        <v>81</v>
      </c>
      <c r="F43" s="80" t="s">
        <v>87</v>
      </c>
      <c r="G43" s="74"/>
      <c r="H43" s="74"/>
      <c r="I43" s="74"/>
      <c r="J43" s="130">
        <f t="shared" si="2"/>
        <v>0</v>
      </c>
      <c r="K43" s="131"/>
      <c r="L43" s="130">
        <f t="shared" si="3"/>
        <v>0</v>
      </c>
      <c r="M43" s="74"/>
    </row>
    <row r="44" spans="1:13" x14ac:dyDescent="0.25">
      <c r="A44" s="77">
        <v>46</v>
      </c>
      <c r="B44" s="78" t="s">
        <v>26</v>
      </c>
      <c r="C44" s="79" t="s">
        <v>48</v>
      </c>
      <c r="D44" s="79" t="s">
        <v>95</v>
      </c>
      <c r="E44" s="79" t="s">
        <v>81</v>
      </c>
      <c r="F44" s="80" t="s">
        <v>87</v>
      </c>
      <c r="G44" s="74"/>
      <c r="H44" s="74"/>
      <c r="I44" s="74"/>
      <c r="J44" s="130">
        <f t="shared" si="2"/>
        <v>0</v>
      </c>
      <c r="K44" s="131"/>
      <c r="L44" s="130">
        <f t="shared" si="3"/>
        <v>0</v>
      </c>
      <c r="M44" s="74"/>
    </row>
    <row r="45" spans="1:13" x14ac:dyDescent="0.25">
      <c r="A45" s="77">
        <v>22</v>
      </c>
      <c r="B45" s="78" t="s">
        <v>59</v>
      </c>
      <c r="C45" s="79" t="s">
        <v>48</v>
      </c>
      <c r="D45" s="79" t="s">
        <v>95</v>
      </c>
      <c r="E45" s="79" t="s">
        <v>81</v>
      </c>
      <c r="F45" s="80" t="s">
        <v>87</v>
      </c>
      <c r="G45" s="74"/>
      <c r="H45" s="74"/>
      <c r="I45" s="74"/>
      <c r="J45" s="130">
        <f t="shared" si="2"/>
        <v>0</v>
      </c>
      <c r="K45" s="131"/>
      <c r="L45" s="130">
        <f t="shared" si="3"/>
        <v>0</v>
      </c>
      <c r="M45" s="74"/>
    </row>
    <row r="46" spans="1:13" x14ac:dyDescent="0.25">
      <c r="A46" s="77">
        <v>25</v>
      </c>
      <c r="B46" s="81" t="s">
        <v>19</v>
      </c>
      <c r="C46" s="79" t="s">
        <v>48</v>
      </c>
      <c r="D46" s="79" t="s">
        <v>95</v>
      </c>
      <c r="E46" s="79" t="s">
        <v>81</v>
      </c>
      <c r="F46" s="80" t="s">
        <v>87</v>
      </c>
      <c r="G46" s="74"/>
      <c r="H46" s="74"/>
      <c r="I46" s="74"/>
      <c r="J46" s="130">
        <f t="shared" si="2"/>
        <v>0</v>
      </c>
      <c r="K46" s="131"/>
      <c r="L46" s="130">
        <f t="shared" si="3"/>
        <v>0</v>
      </c>
      <c r="M46" s="74"/>
    </row>
    <row r="47" spans="1:13" x14ac:dyDescent="0.25">
      <c r="A47" s="77">
        <v>26</v>
      </c>
      <c r="B47" s="81" t="s">
        <v>20</v>
      </c>
      <c r="C47" s="79" t="s">
        <v>48</v>
      </c>
      <c r="D47" s="79" t="s">
        <v>95</v>
      </c>
      <c r="E47" s="79" t="s">
        <v>81</v>
      </c>
      <c r="F47" s="80" t="s">
        <v>87</v>
      </c>
      <c r="G47" s="74"/>
      <c r="H47" s="74"/>
      <c r="I47" s="74"/>
      <c r="J47" s="130">
        <f t="shared" si="2"/>
        <v>0</v>
      </c>
      <c r="K47" s="131"/>
      <c r="L47" s="130">
        <f t="shared" si="3"/>
        <v>0</v>
      </c>
      <c r="M47" s="74"/>
    </row>
    <row r="48" spans="1:13" x14ac:dyDescent="0.25">
      <c r="A48" s="77">
        <v>27</v>
      </c>
      <c r="B48" s="81" t="s">
        <v>62</v>
      </c>
      <c r="C48" s="79" t="s">
        <v>48</v>
      </c>
      <c r="D48" s="79" t="s">
        <v>95</v>
      </c>
      <c r="E48" s="79" t="s">
        <v>81</v>
      </c>
      <c r="F48" s="80" t="s">
        <v>87</v>
      </c>
      <c r="G48" s="74"/>
      <c r="H48" s="74"/>
      <c r="I48" s="74"/>
      <c r="J48" s="130">
        <f t="shared" si="2"/>
        <v>0</v>
      </c>
      <c r="K48" s="131"/>
      <c r="L48" s="130">
        <f t="shared" si="3"/>
        <v>0</v>
      </c>
      <c r="M48" s="167"/>
    </row>
    <row r="49" spans="1:15" x14ac:dyDescent="0.25">
      <c r="A49" s="77">
        <v>48</v>
      </c>
      <c r="B49" s="78" t="s">
        <v>163</v>
      </c>
      <c r="C49" s="79" t="s">
        <v>223</v>
      </c>
      <c r="D49" s="79" t="s">
        <v>223</v>
      </c>
      <c r="E49" s="53" t="s">
        <v>81</v>
      </c>
      <c r="F49" s="53" t="s">
        <v>87</v>
      </c>
      <c r="G49" s="74"/>
      <c r="H49" s="74"/>
      <c r="I49" s="74"/>
      <c r="J49" s="130">
        <f t="shared" ref="J49" si="4">SUM(H49:I49)</f>
        <v>0</v>
      </c>
      <c r="K49" s="131"/>
      <c r="L49" s="130">
        <f t="shared" ref="L49" si="5">G49-J49-K49</f>
        <v>0</v>
      </c>
      <c r="M49" s="131"/>
    </row>
    <row r="50" spans="1:15" x14ac:dyDescent="0.25">
      <c r="A50" s="10"/>
      <c r="B50" s="11"/>
      <c r="C50" s="11"/>
      <c r="D50" s="11"/>
      <c r="E50" s="11"/>
      <c r="F50" s="11"/>
      <c r="G50" s="74"/>
      <c r="H50" s="74"/>
      <c r="I50" s="74"/>
      <c r="J50" s="130">
        <f t="shared" si="2"/>
        <v>0</v>
      </c>
      <c r="K50" s="74"/>
      <c r="L50" s="130">
        <f t="shared" si="3"/>
        <v>0</v>
      </c>
      <c r="M50" s="74"/>
      <c r="N50" s="1"/>
      <c r="O50" s="73"/>
    </row>
    <row r="51" spans="1:15" x14ac:dyDescent="0.25">
      <c r="A51" s="133"/>
      <c r="B51" s="134"/>
      <c r="C51" s="134"/>
      <c r="D51" s="134"/>
      <c r="E51" s="134"/>
      <c r="F51" s="134"/>
      <c r="G51" s="167"/>
      <c r="H51" s="167"/>
      <c r="I51" s="167"/>
      <c r="J51" s="168">
        <f t="shared" si="2"/>
        <v>0</v>
      </c>
      <c r="K51" s="167"/>
      <c r="L51" s="168">
        <f t="shared" si="3"/>
        <v>0</v>
      </c>
      <c r="M51" s="74"/>
      <c r="N51" s="1"/>
      <c r="O51" s="73"/>
    </row>
    <row r="52" spans="1:15" ht="5.25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1:15" ht="5.25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1:15" ht="5.25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1:15" ht="15.75" customHeight="1" x14ac:dyDescent="0.25">
      <c r="A55" s="84"/>
      <c r="B55" s="85" t="s">
        <v>193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1:15" x14ac:dyDescent="0.25">
      <c r="A56" s="77">
        <v>4</v>
      </c>
      <c r="B56" s="81" t="s">
        <v>210</v>
      </c>
      <c r="C56" s="79" t="s">
        <v>48</v>
      </c>
      <c r="D56" s="79" t="s">
        <v>96</v>
      </c>
      <c r="E56" s="79" t="s">
        <v>81</v>
      </c>
      <c r="F56" s="79" t="s">
        <v>87</v>
      </c>
      <c r="G56" s="74"/>
      <c r="H56" s="74"/>
      <c r="I56" s="74"/>
      <c r="J56" s="130">
        <f t="shared" ref="J56:J61" si="6">SUM(H56:I56)</f>
        <v>0</v>
      </c>
      <c r="K56" s="131"/>
      <c r="L56" s="130">
        <f t="shared" ref="L56:L61" si="7">G56-J56-K56</f>
        <v>0</v>
      </c>
      <c r="M56" s="74"/>
    </row>
    <row r="57" spans="1:15" ht="15.75" customHeight="1" x14ac:dyDescent="0.25">
      <c r="A57" s="77">
        <v>4</v>
      </c>
      <c r="B57" s="81" t="s">
        <v>211</v>
      </c>
      <c r="C57" s="79" t="s">
        <v>49</v>
      </c>
      <c r="D57" s="79" t="s">
        <v>96</v>
      </c>
      <c r="E57" s="79" t="s">
        <v>81</v>
      </c>
      <c r="F57" s="79" t="s">
        <v>87</v>
      </c>
      <c r="G57" s="74"/>
      <c r="H57" s="74"/>
      <c r="I57" s="74"/>
      <c r="J57" s="130">
        <f t="shared" si="6"/>
        <v>0</v>
      </c>
      <c r="K57" s="131"/>
      <c r="L57" s="130">
        <f t="shared" si="7"/>
        <v>0</v>
      </c>
      <c r="M57" s="74"/>
    </row>
    <row r="58" spans="1:15" ht="15.75" customHeight="1" x14ac:dyDescent="0.25">
      <c r="A58" s="77">
        <v>32</v>
      </c>
      <c r="B58" s="78" t="s">
        <v>65</v>
      </c>
      <c r="C58" s="79" t="s">
        <v>48</v>
      </c>
      <c r="D58" s="79" t="s">
        <v>96</v>
      </c>
      <c r="E58" s="79" t="s">
        <v>83</v>
      </c>
      <c r="F58" s="80" t="s">
        <v>83</v>
      </c>
      <c r="G58" s="167"/>
      <c r="H58" s="167"/>
      <c r="I58" s="167"/>
      <c r="J58" s="130">
        <f t="shared" si="6"/>
        <v>0</v>
      </c>
      <c r="K58" s="131"/>
      <c r="L58" s="130">
        <f t="shared" si="7"/>
        <v>0</v>
      </c>
      <c r="M58" s="74"/>
    </row>
    <row r="59" spans="1:15" ht="15.75" customHeight="1" x14ac:dyDescent="0.25">
      <c r="A59" s="77">
        <v>24</v>
      </c>
      <c r="B59" s="81" t="s">
        <v>61</v>
      </c>
      <c r="C59" s="79" t="s">
        <v>48</v>
      </c>
      <c r="D59" s="79" t="s">
        <v>96</v>
      </c>
      <c r="E59" s="79" t="s">
        <v>83</v>
      </c>
      <c r="F59" s="80" t="s">
        <v>83</v>
      </c>
      <c r="G59" s="74"/>
      <c r="H59" s="74"/>
      <c r="I59" s="74"/>
      <c r="J59" s="130">
        <f t="shared" si="6"/>
        <v>0</v>
      </c>
      <c r="K59" s="131"/>
      <c r="L59" s="130">
        <f t="shared" si="7"/>
        <v>0</v>
      </c>
      <c r="M59" s="74"/>
    </row>
    <row r="60" spans="1:15" x14ac:dyDescent="0.25">
      <c r="A60" s="10"/>
      <c r="B60" s="11"/>
      <c r="C60" s="11"/>
      <c r="D60" s="11"/>
      <c r="E60" s="11"/>
      <c r="F60" s="11"/>
      <c r="G60" s="74"/>
      <c r="H60" s="74"/>
      <c r="I60" s="74"/>
      <c r="J60" s="130">
        <f t="shared" si="6"/>
        <v>0</v>
      </c>
      <c r="K60" s="131"/>
      <c r="L60" s="130">
        <f t="shared" si="7"/>
        <v>0</v>
      </c>
      <c r="M60" s="74"/>
      <c r="N60" s="1"/>
      <c r="O60" s="73"/>
    </row>
    <row r="61" spans="1:15" x14ac:dyDescent="0.25">
      <c r="A61" s="133"/>
      <c r="B61" s="134"/>
      <c r="C61" s="134"/>
      <c r="D61" s="134"/>
      <c r="E61" s="134"/>
      <c r="F61" s="134"/>
      <c r="G61" s="167"/>
      <c r="H61" s="167"/>
      <c r="I61" s="167"/>
      <c r="J61" s="168">
        <f t="shared" si="6"/>
        <v>0</v>
      </c>
      <c r="K61" s="169"/>
      <c r="L61" s="168">
        <f t="shared" si="7"/>
        <v>0</v>
      </c>
      <c r="M61" s="74"/>
      <c r="N61" s="1"/>
      <c r="O61" s="73"/>
    </row>
    <row r="62" spans="1:15" ht="5.25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1:15" ht="5.25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1:15" ht="5.25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1:15" ht="15.75" customHeight="1" x14ac:dyDescent="0.25">
      <c r="A65" s="84"/>
      <c r="B65" s="85" t="s">
        <v>167</v>
      </c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1:15" ht="15.75" customHeight="1" x14ac:dyDescent="0.25">
      <c r="A66" s="77">
        <v>30</v>
      </c>
      <c r="B66" s="78" t="s">
        <v>63</v>
      </c>
      <c r="C66" s="79" t="s">
        <v>49</v>
      </c>
      <c r="D66" s="79" t="s">
        <v>96</v>
      </c>
      <c r="E66" s="79" t="s">
        <v>81</v>
      </c>
      <c r="F66" s="79" t="s">
        <v>87</v>
      </c>
      <c r="G66" s="74"/>
      <c r="H66" s="74"/>
      <c r="I66" s="74"/>
      <c r="J66" s="130">
        <f t="shared" ref="J66:J71" si="8">SUM(H66:I66)</f>
        <v>0</v>
      </c>
      <c r="K66" s="131"/>
      <c r="L66" s="130">
        <f t="shared" ref="L66:L71" si="9">G66-J66-K66</f>
        <v>0</v>
      </c>
      <c r="M66" s="131"/>
    </row>
    <row r="67" spans="1:15" x14ac:dyDescent="0.25">
      <c r="A67" s="77">
        <v>16</v>
      </c>
      <c r="B67" s="78" t="s">
        <v>214</v>
      </c>
      <c r="C67" s="79" t="s">
        <v>48</v>
      </c>
      <c r="D67" s="79" t="s">
        <v>95</v>
      </c>
      <c r="E67" s="79" t="s">
        <v>81</v>
      </c>
      <c r="F67" s="80" t="s">
        <v>87</v>
      </c>
      <c r="G67" s="74"/>
      <c r="H67" s="74"/>
      <c r="I67" s="74"/>
      <c r="J67" s="130">
        <f t="shared" si="8"/>
        <v>0</v>
      </c>
      <c r="K67" s="131"/>
      <c r="L67" s="130">
        <f t="shared" si="9"/>
        <v>0</v>
      </c>
      <c r="M67" s="74"/>
    </row>
    <row r="68" spans="1:15" x14ac:dyDescent="0.25">
      <c r="A68" s="77">
        <v>16</v>
      </c>
      <c r="B68" s="78" t="s">
        <v>215</v>
      </c>
      <c r="C68" s="79" t="s">
        <v>49</v>
      </c>
      <c r="D68" s="79" t="s">
        <v>96</v>
      </c>
      <c r="E68" s="79" t="s">
        <v>81</v>
      </c>
      <c r="F68" s="80" t="s">
        <v>87</v>
      </c>
      <c r="G68" s="167"/>
      <c r="H68" s="167"/>
      <c r="I68" s="167"/>
      <c r="J68" s="130">
        <f t="shared" si="8"/>
        <v>0</v>
      </c>
      <c r="K68" s="131"/>
      <c r="L68" s="130">
        <f t="shared" si="9"/>
        <v>0</v>
      </c>
      <c r="M68" s="74"/>
    </row>
    <row r="69" spans="1:15" x14ac:dyDescent="0.25">
      <c r="A69" s="77">
        <v>17</v>
      </c>
      <c r="B69" s="78" t="s">
        <v>54</v>
      </c>
      <c r="C69" s="79" t="s">
        <v>48</v>
      </c>
      <c r="D69" s="79" t="s">
        <v>95</v>
      </c>
      <c r="E69" s="79" t="s">
        <v>83</v>
      </c>
      <c r="F69" s="80" t="s">
        <v>83</v>
      </c>
      <c r="G69" s="74"/>
      <c r="H69" s="74"/>
      <c r="I69" s="74"/>
      <c r="J69" s="130">
        <f t="shared" si="8"/>
        <v>0</v>
      </c>
      <c r="K69" s="131"/>
      <c r="L69" s="130">
        <f t="shared" si="9"/>
        <v>0</v>
      </c>
      <c r="M69" s="74"/>
    </row>
    <row r="70" spans="1:15" x14ac:dyDescent="0.25">
      <c r="A70" s="10"/>
      <c r="B70" s="11"/>
      <c r="C70" s="11"/>
      <c r="D70" s="11"/>
      <c r="E70" s="11"/>
      <c r="F70" s="11"/>
      <c r="G70" s="74"/>
      <c r="H70" s="74"/>
      <c r="I70" s="74"/>
      <c r="J70" s="130">
        <f t="shared" si="8"/>
        <v>0</v>
      </c>
      <c r="K70" s="131"/>
      <c r="L70" s="130">
        <f t="shared" si="9"/>
        <v>0</v>
      </c>
      <c r="M70" s="74"/>
    </row>
    <row r="71" spans="1:15" s="110" customFormat="1" x14ac:dyDescent="0.25">
      <c r="A71" s="133"/>
      <c r="B71" s="134"/>
      <c r="C71" s="134"/>
      <c r="D71" s="134"/>
      <c r="E71" s="134"/>
      <c r="F71" s="134"/>
      <c r="G71" s="167"/>
      <c r="H71" s="167"/>
      <c r="I71" s="167"/>
      <c r="J71" s="168">
        <f t="shared" si="8"/>
        <v>0</v>
      </c>
      <c r="K71" s="169"/>
      <c r="L71" s="168">
        <f t="shared" si="9"/>
        <v>0</v>
      </c>
      <c r="M71" s="74"/>
    </row>
    <row r="72" spans="1:15" s="110" customFormat="1" x14ac:dyDescent="0.25">
      <c r="A72" s="12"/>
      <c r="B72" s="13"/>
      <c r="C72" s="14"/>
      <c r="D72" s="14"/>
      <c r="E72" s="13"/>
      <c r="F72" s="14"/>
    </row>
    <row r="73" spans="1:15" s="110" customFormat="1" x14ac:dyDescent="0.25">
      <c r="A73" s="12"/>
      <c r="B73" s="13"/>
      <c r="C73" s="14"/>
      <c r="D73" s="14"/>
      <c r="E73" s="13"/>
      <c r="F73" s="14"/>
    </row>
    <row r="74" spans="1:15" s="110" customFormat="1" ht="15.75" x14ac:dyDescent="0.25">
      <c r="A74" s="95" t="s">
        <v>227</v>
      </c>
      <c r="B74" s="96"/>
      <c r="C74" s="96"/>
      <c r="D74" s="96"/>
      <c r="E74" s="96"/>
      <c r="F74" s="96"/>
      <c r="G74" s="96"/>
      <c r="H74" s="96"/>
      <c r="I74" s="96"/>
      <c r="J74" s="88"/>
      <c r="K74" s="108"/>
      <c r="L74" s="109"/>
    </row>
    <row r="75" spans="1:15" s="110" customFormat="1" ht="15.75" x14ac:dyDescent="0.25">
      <c r="A75" s="97" t="s">
        <v>231</v>
      </c>
      <c r="B75" s="92"/>
      <c r="C75" s="92"/>
      <c r="D75" s="92"/>
      <c r="E75" s="92"/>
      <c r="F75" s="92"/>
      <c r="G75" s="92"/>
      <c r="H75" s="92"/>
      <c r="I75" s="92"/>
      <c r="J75" s="86"/>
      <c r="L75" s="111"/>
    </row>
    <row r="76" spans="1:15" s="110" customFormat="1" ht="15.75" x14ac:dyDescent="0.25">
      <c r="A76" s="97" t="s">
        <v>224</v>
      </c>
      <c r="B76" s="93"/>
      <c r="C76" s="93"/>
      <c r="D76" s="93"/>
      <c r="E76" s="93"/>
      <c r="F76" s="93"/>
      <c r="G76" s="93"/>
      <c r="H76" s="93"/>
      <c r="I76" s="93"/>
      <c r="J76" s="86"/>
      <c r="L76" s="111"/>
    </row>
    <row r="77" spans="1:15" s="110" customFormat="1" ht="15.75" x14ac:dyDescent="0.25">
      <c r="A77" s="205">
        <f>Master!$B$31</f>
        <v>0</v>
      </c>
      <c r="B77" s="206"/>
      <c r="C77" s="91"/>
      <c r="D77" s="206">
        <f>Master!$E$31</f>
        <v>0</v>
      </c>
      <c r="E77" s="206"/>
      <c r="F77" s="91"/>
      <c r="G77" s="173">
        <f>Master!$G$31</f>
        <v>0</v>
      </c>
      <c r="H77" s="92"/>
      <c r="I77" s="92"/>
      <c r="J77" s="86"/>
      <c r="L77" s="111"/>
    </row>
    <row r="78" spans="1:15" s="110" customFormat="1" ht="15.75" x14ac:dyDescent="0.25">
      <c r="A78" s="106" t="s">
        <v>230</v>
      </c>
      <c r="B78" s="107"/>
      <c r="C78" s="99"/>
      <c r="D78" s="98" t="s">
        <v>225</v>
      </c>
      <c r="E78" s="99"/>
      <c r="F78" s="100"/>
      <c r="G78" s="98" t="s">
        <v>226</v>
      </c>
      <c r="H78" s="100"/>
      <c r="I78" s="100"/>
      <c r="J78" s="87"/>
      <c r="K78" s="112"/>
      <c r="L78" s="113"/>
    </row>
    <row r="79" spans="1:15" s="110" customFormat="1" x14ac:dyDescent="0.25">
      <c r="A79" s="12"/>
      <c r="B79" s="13"/>
      <c r="C79" s="14"/>
      <c r="D79" s="14"/>
      <c r="E79" s="13"/>
      <c r="F79" s="14"/>
    </row>
    <row r="80" spans="1:15" s="110" customFormat="1" x14ac:dyDescent="0.25">
      <c r="A80" s="15"/>
      <c r="B80" s="14"/>
      <c r="C80" s="14"/>
      <c r="D80" s="14"/>
      <c r="E80" s="14"/>
      <c r="F80" s="14"/>
    </row>
    <row r="81" spans="1:6" s="110" customFormat="1" x14ac:dyDescent="0.25">
      <c r="A81" s="15"/>
      <c r="B81" s="16"/>
      <c r="C81" s="16"/>
      <c r="D81" s="16"/>
      <c r="E81" s="16"/>
      <c r="F81" s="16"/>
    </row>
    <row r="82" spans="1:6" s="110" customFormat="1" x14ac:dyDescent="0.25">
      <c r="A82" s="12"/>
      <c r="B82" s="13"/>
      <c r="C82" s="14"/>
      <c r="D82" s="14"/>
      <c r="E82" s="13"/>
      <c r="F82" s="14"/>
    </row>
    <row r="83" spans="1:6" s="110" customFormat="1" x14ac:dyDescent="0.25">
      <c r="A83" s="12"/>
      <c r="B83" s="13"/>
      <c r="C83" s="14"/>
      <c r="D83" s="14"/>
      <c r="E83" s="13"/>
      <c r="F83" s="14"/>
    </row>
    <row r="84" spans="1:6" s="110" customFormat="1" x14ac:dyDescent="0.25">
      <c r="A84" s="12"/>
      <c r="B84" s="13"/>
      <c r="C84" s="14"/>
      <c r="D84" s="14"/>
      <c r="E84" s="13"/>
      <c r="F84" s="14"/>
    </row>
    <row r="85" spans="1:6" s="110" customFormat="1" x14ac:dyDescent="0.25">
      <c r="A85" s="12"/>
      <c r="B85" s="13"/>
      <c r="C85" s="14"/>
      <c r="D85" s="14"/>
      <c r="E85" s="13"/>
      <c r="F85" s="14"/>
    </row>
    <row r="86" spans="1:6" s="110" customFormat="1" x14ac:dyDescent="0.25">
      <c r="A86" s="12"/>
      <c r="B86" s="13"/>
      <c r="C86" s="14"/>
      <c r="D86" s="14"/>
      <c r="E86" s="13"/>
      <c r="F86" s="14"/>
    </row>
    <row r="87" spans="1:6" s="110" customFormat="1" x14ac:dyDescent="0.25">
      <c r="A87" s="17"/>
      <c r="B87" s="13"/>
      <c r="C87" s="13"/>
      <c r="D87" s="13"/>
      <c r="E87" s="13"/>
      <c r="F87" s="13"/>
    </row>
    <row r="88" spans="1:6" s="110" customFormat="1" x14ac:dyDescent="0.25">
      <c r="A88" s="18"/>
      <c r="B88" s="16"/>
      <c r="C88" s="16"/>
      <c r="D88" s="16"/>
      <c r="E88" s="16"/>
      <c r="F88" s="16"/>
    </row>
    <row r="89" spans="1:6" s="110" customFormat="1" x14ac:dyDescent="0.25">
      <c r="A89" s="12"/>
      <c r="B89" s="13"/>
      <c r="C89" s="14"/>
      <c r="D89" s="14"/>
      <c r="E89" s="13"/>
      <c r="F89" s="14"/>
    </row>
    <row r="90" spans="1:6" s="110" customFormat="1" x14ac:dyDescent="0.25">
      <c r="A90" s="12"/>
      <c r="B90" s="13"/>
      <c r="C90" s="14"/>
      <c r="D90" s="14"/>
      <c r="E90" s="13"/>
      <c r="F90" s="14"/>
    </row>
    <row r="91" spans="1:6" s="110" customFormat="1" x14ac:dyDescent="0.25">
      <c r="A91" s="12"/>
      <c r="B91" s="14"/>
      <c r="C91" s="14"/>
      <c r="D91" s="14"/>
      <c r="E91" s="14"/>
      <c r="F91" s="14"/>
    </row>
    <row r="92" spans="1:6" s="110" customFormat="1" x14ac:dyDescent="0.25">
      <c r="A92" s="12"/>
      <c r="B92" s="13"/>
      <c r="C92" s="14"/>
      <c r="D92" s="14"/>
      <c r="E92" s="13"/>
      <c r="F92" s="14"/>
    </row>
    <row r="93" spans="1:6" s="110" customFormat="1" x14ac:dyDescent="0.25">
      <c r="A93" s="12"/>
      <c r="B93" s="13"/>
      <c r="C93" s="14"/>
      <c r="D93" s="14"/>
      <c r="E93" s="13"/>
      <c r="F93" s="14"/>
    </row>
    <row r="94" spans="1:6" s="110" customFormat="1" x14ac:dyDescent="0.25">
      <c r="A94" s="12"/>
      <c r="B94" s="13"/>
      <c r="C94" s="14"/>
      <c r="D94" s="14"/>
      <c r="E94" s="13"/>
      <c r="F94" s="14"/>
    </row>
    <row r="95" spans="1:6" s="110" customFormat="1" x14ac:dyDescent="0.25">
      <c r="A95" s="12"/>
      <c r="B95" s="14"/>
      <c r="C95" s="14"/>
      <c r="D95" s="14"/>
      <c r="E95" s="14"/>
      <c r="F95" s="14"/>
    </row>
    <row r="96" spans="1:6" s="110" customFormat="1" x14ac:dyDescent="0.25">
      <c r="A96" s="12"/>
      <c r="B96" s="14"/>
      <c r="C96" s="14"/>
      <c r="D96" s="14"/>
      <c r="E96" s="14"/>
      <c r="F96" s="14"/>
    </row>
    <row r="97" spans="1:7" s="110" customFormat="1" x14ac:dyDescent="0.25">
      <c r="A97" s="12"/>
      <c r="B97" s="14"/>
      <c r="C97" s="29"/>
      <c r="D97" s="29"/>
      <c r="E97" s="14"/>
      <c r="F97" s="14"/>
      <c r="G97" s="14"/>
    </row>
    <row r="98" spans="1:7" s="110" customFormat="1" x14ac:dyDescent="0.25">
      <c r="A98" s="12"/>
      <c r="B98" s="14"/>
      <c r="C98" s="29"/>
      <c r="D98" s="29"/>
      <c r="E98" s="14"/>
      <c r="F98" s="14"/>
      <c r="G98" s="14"/>
    </row>
    <row r="99" spans="1:7" s="110" customFormat="1" x14ac:dyDescent="0.25">
      <c r="A99" s="12"/>
      <c r="B99" s="13"/>
      <c r="C99" s="29"/>
      <c r="D99" s="29"/>
      <c r="E99" s="14"/>
      <c r="F99" s="13"/>
      <c r="G99" s="14"/>
    </row>
    <row r="100" spans="1:7" s="110" customFormat="1" x14ac:dyDescent="0.25">
      <c r="A100" s="12"/>
      <c r="B100" s="13"/>
      <c r="C100" s="29"/>
      <c r="D100" s="29"/>
      <c r="E100" s="14"/>
      <c r="F100" s="13"/>
      <c r="G100" s="14"/>
    </row>
    <row r="101" spans="1:7" s="110" customFormat="1" x14ac:dyDescent="0.25">
      <c r="A101" s="12"/>
      <c r="B101" s="13"/>
      <c r="C101" s="29"/>
      <c r="D101" s="29"/>
      <c r="E101" s="14"/>
      <c r="F101" s="13"/>
      <c r="G101" s="14"/>
    </row>
    <row r="102" spans="1:7" s="110" customFormat="1" x14ac:dyDescent="0.25">
      <c r="A102" s="12"/>
      <c r="B102" s="13"/>
      <c r="C102" s="29"/>
      <c r="D102" s="29"/>
      <c r="E102" s="14"/>
      <c r="F102" s="13"/>
      <c r="G102" s="14"/>
    </row>
    <row r="103" spans="1:7" s="110" customFormat="1" x14ac:dyDescent="0.25">
      <c r="A103" s="12"/>
      <c r="B103" s="14"/>
      <c r="C103" s="29"/>
      <c r="D103" s="29"/>
      <c r="E103" s="14"/>
      <c r="F103" s="14"/>
      <c r="G103" s="14"/>
    </row>
    <row r="104" spans="1:7" s="110" customFormat="1" x14ac:dyDescent="0.25">
      <c r="A104" s="12"/>
      <c r="B104" s="14"/>
      <c r="C104" s="29"/>
      <c r="D104" s="29"/>
      <c r="E104" s="14"/>
      <c r="F104" s="14"/>
      <c r="G104" s="14"/>
    </row>
    <row r="105" spans="1:7" s="110" customFormat="1" x14ac:dyDescent="0.25">
      <c r="A105" s="12"/>
      <c r="B105" s="14"/>
      <c r="C105" s="29"/>
      <c r="D105" s="29"/>
      <c r="E105" s="14"/>
      <c r="F105" s="14"/>
      <c r="G105" s="14"/>
    </row>
    <row r="106" spans="1:7" s="110" customFormat="1" x14ac:dyDescent="0.25">
      <c r="A106" s="12"/>
      <c r="B106" s="13"/>
      <c r="C106" s="29"/>
      <c r="D106" s="29"/>
      <c r="E106" s="14"/>
      <c r="F106" s="13"/>
      <c r="G106" s="14"/>
    </row>
    <row r="107" spans="1:7" s="110" customFormat="1" x14ac:dyDescent="0.25">
      <c r="A107" s="12"/>
      <c r="B107" s="14"/>
      <c r="C107" s="29"/>
      <c r="D107" s="29"/>
      <c r="E107" s="14"/>
      <c r="F107" s="14"/>
      <c r="G107" s="14"/>
    </row>
    <row r="108" spans="1:7" s="110" customFormat="1" x14ac:dyDescent="0.25">
      <c r="A108" s="30"/>
      <c r="B108" s="31"/>
      <c r="C108" s="32"/>
      <c r="D108" s="32"/>
      <c r="E108" s="31"/>
      <c r="F108" s="31"/>
      <c r="G108" s="31"/>
    </row>
    <row r="109" spans="1:7" s="110" customFormat="1" x14ac:dyDescent="0.25">
      <c r="A109" s="12"/>
      <c r="B109" s="14"/>
      <c r="C109" s="29"/>
      <c r="D109" s="29"/>
      <c r="E109" s="14"/>
      <c r="F109" s="14"/>
      <c r="G109" s="14"/>
    </row>
    <row r="110" spans="1:7" s="110" customFormat="1" x14ac:dyDescent="0.25">
      <c r="A110" s="12"/>
      <c r="B110" s="13"/>
      <c r="C110" s="29"/>
      <c r="D110" s="29"/>
      <c r="E110" s="14"/>
      <c r="F110" s="13"/>
      <c r="G110" s="14"/>
    </row>
  </sheetData>
  <sheetProtection password="DE6E" sheet="1" objects="1" scenarios="1" formatColumns="0" formatRows="0"/>
  <sortState ref="A13:M53">
    <sortCondition ref="B13:B53"/>
  </sortState>
  <mergeCells count="12">
    <mergeCell ref="A77:B77"/>
    <mergeCell ref="D77:E77"/>
    <mergeCell ref="C5:F5"/>
    <mergeCell ref="C7:F7"/>
    <mergeCell ref="C8:F8"/>
    <mergeCell ref="C6:F6"/>
    <mergeCell ref="C4:F4"/>
    <mergeCell ref="C1:F1"/>
    <mergeCell ref="G1:J1"/>
    <mergeCell ref="C2:F2"/>
    <mergeCell ref="G2:J2"/>
    <mergeCell ref="C3:F3"/>
  </mergeCells>
  <hyperlinks>
    <hyperlink ref="L1" location="Master!A1" display="(Return to Master Tab)"/>
  </hyperlinks>
  <pageMargins left="0.25" right="0.25" top="0.75" bottom="0.75" header="0.3" footer="0.3"/>
  <pageSetup scale="44" orientation="portrait" horizont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3" tint="0.59999389629810485"/>
  </sheetPr>
  <dimension ref="A1:M158"/>
  <sheetViews>
    <sheetView showGridLines="0" showZeros="0" zoomScaleNormal="100" workbookViewId="0">
      <pane ySplit="12" topLeftCell="A13" activePane="bottomLeft" state="frozen"/>
      <selection activeCell="G1" sqref="G1:J1"/>
      <selection pane="bottomLeft" activeCell="A32" sqref="A32:XFD33"/>
    </sheetView>
  </sheetViews>
  <sheetFormatPr defaultRowHeight="15" x14ac:dyDescent="0.25"/>
  <cols>
    <col min="1" max="1" width="2.28515625" style="122" customWidth="1"/>
    <col min="2" max="2" width="13.5703125" style="122" bestFit="1" customWidth="1"/>
    <col min="3" max="3" width="35.5703125" style="122" bestFit="1" customWidth="1"/>
    <col min="4" max="4" width="12.85546875" style="122" bestFit="1" customWidth="1"/>
    <col min="5" max="5" width="16.28515625" style="122" customWidth="1"/>
    <col min="6" max="6" width="20" style="122" customWidth="1"/>
    <col min="7" max="7" width="21.140625" style="122" customWidth="1"/>
    <col min="8" max="12" width="17.42578125" style="122" customWidth="1"/>
    <col min="13" max="13" width="13.140625" style="122" customWidth="1"/>
    <col min="14" max="16384" width="9.140625" style="122"/>
  </cols>
  <sheetData>
    <row r="1" spans="2:13" x14ac:dyDescent="0.25">
      <c r="B1" s="180" t="str">
        <f>Master!A3</f>
        <v xml:space="preserve">a. </v>
      </c>
      <c r="C1" s="180" t="str">
        <f>Master!B3</f>
        <v>Agency Name:</v>
      </c>
      <c r="D1" s="211">
        <f>Master!C3</f>
        <v>0</v>
      </c>
      <c r="E1" s="211"/>
      <c r="F1" s="211"/>
      <c r="G1" s="210" t="s">
        <v>147</v>
      </c>
      <c r="H1" s="210"/>
      <c r="I1" s="210"/>
      <c r="J1" s="210"/>
      <c r="M1" s="123" t="s">
        <v>237</v>
      </c>
    </row>
    <row r="2" spans="2:13" x14ac:dyDescent="0.25">
      <c r="B2" s="180" t="str">
        <f>Master!A4</f>
        <v xml:space="preserve">b. </v>
      </c>
      <c r="C2" s="180" t="str">
        <f>Master!B4</f>
        <v>Contract No.:</v>
      </c>
      <c r="D2" s="208">
        <f>Master!C4</f>
        <v>0</v>
      </c>
      <c r="E2" s="208"/>
      <c r="F2" s="208"/>
      <c r="G2" s="210" t="s">
        <v>104</v>
      </c>
      <c r="H2" s="210"/>
      <c r="I2" s="210"/>
      <c r="J2" s="210"/>
      <c r="M2" s="124" t="str">
        <f>Master!$G$1</f>
        <v>Rev.03/31/2014</v>
      </c>
    </row>
    <row r="3" spans="2:13" x14ac:dyDescent="0.25">
      <c r="B3" s="180" t="str">
        <f>Master!A5</f>
        <v xml:space="preserve">c. </v>
      </c>
      <c r="C3" s="180" t="str">
        <f>Master!B5</f>
        <v>Month/Year of :</v>
      </c>
      <c r="D3" s="212">
        <f>Master!C5</f>
        <v>0</v>
      </c>
      <c r="E3" s="208"/>
      <c r="F3" s="208"/>
      <c r="G3" s="210" t="s">
        <v>105</v>
      </c>
      <c r="H3" s="210"/>
      <c r="I3" s="210"/>
      <c r="J3" s="210"/>
      <c r="M3" s="124" t="str">
        <f>Master!$G$2</f>
        <v>Version: 3.2.1</v>
      </c>
    </row>
    <row r="4" spans="2:13" x14ac:dyDescent="0.25">
      <c r="B4" s="180" t="str">
        <f>Master!A6</f>
        <v xml:space="preserve">d.  </v>
      </c>
      <c r="C4" s="180" t="str">
        <f>Master!B6</f>
        <v># months in the contract:</v>
      </c>
      <c r="D4" s="208">
        <f>Master!C6</f>
        <v>0</v>
      </c>
      <c r="E4" s="208"/>
      <c r="F4" s="208"/>
      <c r="I4" s="125"/>
    </row>
    <row r="5" spans="2:13" x14ac:dyDescent="0.25">
      <c r="B5" s="180" t="str">
        <f>Master!A7</f>
        <v>e.</v>
      </c>
      <c r="C5" s="180" t="str">
        <f>Master!B7</f>
        <v># months remaining (including month in c.):</v>
      </c>
      <c r="D5" s="208">
        <f>Master!C7</f>
        <v>0</v>
      </c>
      <c r="E5" s="208"/>
      <c r="F5" s="208"/>
    </row>
    <row r="6" spans="2:13" s="177" customFormat="1" x14ac:dyDescent="0.25">
      <c r="B6" s="180" t="str">
        <f>Master!A8</f>
        <v xml:space="preserve">f.  </v>
      </c>
      <c r="C6" s="180" t="str">
        <f>Master!B8</f>
        <v># months incurred (including month in c.):</v>
      </c>
      <c r="D6" s="208">
        <f>Master!C8</f>
        <v>0</v>
      </c>
      <c r="E6" s="208"/>
      <c r="F6" s="208"/>
    </row>
    <row r="7" spans="2:13" x14ac:dyDescent="0.25">
      <c r="B7" s="180" t="str">
        <f>Master!A9</f>
        <v xml:space="preserve">g.  </v>
      </c>
      <c r="C7" s="180" t="str">
        <f>Master!B9</f>
        <v>Federal ID:</v>
      </c>
      <c r="D7" s="208">
        <f>Master!C9</f>
        <v>0</v>
      </c>
      <c r="E7" s="208"/>
      <c r="F7" s="208"/>
    </row>
    <row r="8" spans="2:13" x14ac:dyDescent="0.25">
      <c r="B8" s="180" t="str">
        <f>Master!A10</f>
        <v>h.</v>
      </c>
      <c r="C8" s="180" t="str">
        <f>Master!B10</f>
        <v>Address:</v>
      </c>
      <c r="D8" s="208">
        <f>Master!C10</f>
        <v>0</v>
      </c>
      <c r="E8" s="208"/>
      <c r="F8" s="208"/>
      <c r="G8" s="135"/>
      <c r="H8" s="135"/>
      <c r="I8" s="135"/>
      <c r="J8" s="135"/>
    </row>
    <row r="10" spans="2:13" ht="42" customHeight="1" x14ac:dyDescent="0.25">
      <c r="B10" s="3" t="s">
        <v>9</v>
      </c>
      <c r="C10" s="33" t="s">
        <v>5</v>
      </c>
      <c r="D10" s="3" t="s">
        <v>218</v>
      </c>
      <c r="E10" s="33" t="s">
        <v>6</v>
      </c>
      <c r="F10" s="33" t="s">
        <v>89</v>
      </c>
      <c r="G10" s="3" t="s">
        <v>77</v>
      </c>
      <c r="H10" s="34" t="s">
        <v>8</v>
      </c>
      <c r="I10" s="33" t="s">
        <v>91</v>
      </c>
      <c r="J10" s="33" t="s">
        <v>34</v>
      </c>
      <c r="K10" s="33" t="s">
        <v>35</v>
      </c>
      <c r="L10" s="33" t="s">
        <v>36</v>
      </c>
      <c r="M10" s="33" t="s">
        <v>37</v>
      </c>
    </row>
    <row r="11" spans="2:13" ht="22.5" customHeight="1" x14ac:dyDescent="0.25">
      <c r="B11" s="35"/>
      <c r="C11" s="35"/>
      <c r="D11" s="5"/>
      <c r="E11" s="36" t="s">
        <v>90</v>
      </c>
      <c r="F11" s="36" t="s">
        <v>90</v>
      </c>
      <c r="G11" s="7" t="s">
        <v>188</v>
      </c>
      <c r="H11" s="37" t="s">
        <v>174</v>
      </c>
      <c r="I11" s="36" t="s">
        <v>175</v>
      </c>
      <c r="J11" s="38" t="s">
        <v>177</v>
      </c>
      <c r="K11" s="36" t="s">
        <v>176</v>
      </c>
      <c r="L11" s="39" t="s">
        <v>178</v>
      </c>
      <c r="M11" s="136" t="s">
        <v>179</v>
      </c>
    </row>
    <row r="12" spans="2:13" x14ac:dyDescent="0.25">
      <c r="B12" s="40">
        <v>1</v>
      </c>
      <c r="C12" s="40">
        <v>2</v>
      </c>
      <c r="D12" s="8">
        <v>3</v>
      </c>
      <c r="E12" s="40">
        <v>4</v>
      </c>
      <c r="F12" s="40">
        <v>5</v>
      </c>
      <c r="G12" s="40">
        <v>6</v>
      </c>
      <c r="H12" s="40">
        <v>7</v>
      </c>
      <c r="I12" s="40">
        <v>8</v>
      </c>
      <c r="J12" s="40">
        <v>9</v>
      </c>
      <c r="K12" s="40">
        <v>10</v>
      </c>
      <c r="L12" s="40">
        <v>11</v>
      </c>
      <c r="M12" s="40">
        <v>12</v>
      </c>
    </row>
    <row r="13" spans="2:13" ht="9" customHeight="1" x14ac:dyDescent="0.25">
      <c r="B13" s="12"/>
      <c r="C13" s="13"/>
      <c r="D13" s="13"/>
      <c r="E13" s="14"/>
    </row>
    <row r="14" spans="2:13" ht="15.75" customHeight="1" x14ac:dyDescent="0.25">
      <c r="B14" s="9" t="s">
        <v>201</v>
      </c>
      <c r="C14" s="60" t="s">
        <v>164</v>
      </c>
      <c r="D14" s="13"/>
      <c r="E14" s="14"/>
    </row>
    <row r="15" spans="2:13" x14ac:dyDescent="0.25">
      <c r="B15" s="77">
        <f>'CSA Wrksht'!A15</f>
        <v>18</v>
      </c>
      <c r="C15" s="55" t="str">
        <f>'CSA Wrksht'!B15</f>
        <v>Residential Level 1</v>
      </c>
      <c r="D15" s="55" t="str">
        <f>'CSA Wrksht'!F15</f>
        <v>Days</v>
      </c>
      <c r="E15" s="83"/>
      <c r="F15" s="75"/>
      <c r="G15" s="139">
        <f>'CSA Wrksht'!L15</f>
        <v>0</v>
      </c>
      <c r="H15" s="140">
        <f>E15*G15</f>
        <v>0</v>
      </c>
      <c r="I15" s="76"/>
      <c r="J15" s="142">
        <f t="shared" ref="J15:J23" si="0">ROUND(H15-I15,2)</f>
        <v>0</v>
      </c>
      <c r="K15" s="181" t="str">
        <f t="shared" ref="K15:K23" si="1">IF(F15="","XXXXXXXXXX",ROUND(MAX((F15/$D$4*$D$6)-I15,(F15-I15)/$D$5),2))</f>
        <v>XXXXXXXXXX</v>
      </c>
      <c r="L15" s="76"/>
      <c r="M15" s="130">
        <f t="shared" ref="M15:M23" si="2">IF(E15="",0,L15/E15)</f>
        <v>0</v>
      </c>
    </row>
    <row r="16" spans="2:13" x14ac:dyDescent="0.25">
      <c r="B16" s="77">
        <f>'CSA Wrksht'!A16</f>
        <v>19</v>
      </c>
      <c r="C16" s="55" t="str">
        <f>'CSA Wrksht'!B16</f>
        <v>Residential Level 2</v>
      </c>
      <c r="D16" s="55" t="str">
        <f>'CSA Wrksht'!F16</f>
        <v>Days</v>
      </c>
      <c r="E16" s="83"/>
      <c r="F16" s="75"/>
      <c r="G16" s="139">
        <f>'CSA Wrksht'!L16</f>
        <v>0</v>
      </c>
      <c r="H16" s="140">
        <f t="shared" ref="H16:H71" si="3">E16*G16</f>
        <v>0</v>
      </c>
      <c r="I16" s="76"/>
      <c r="J16" s="142">
        <f t="shared" si="0"/>
        <v>0</v>
      </c>
      <c r="K16" s="181" t="str">
        <f t="shared" si="1"/>
        <v>XXXXXXXXXX</v>
      </c>
      <c r="L16" s="76"/>
      <c r="M16" s="130">
        <f t="shared" si="2"/>
        <v>0</v>
      </c>
    </row>
    <row r="17" spans="1:13" x14ac:dyDescent="0.25">
      <c r="B17" s="77">
        <f>'CSA Wrksht'!A17</f>
        <v>20</v>
      </c>
      <c r="C17" s="55" t="str">
        <f>'CSA Wrksht'!B17</f>
        <v>Residential Level 3</v>
      </c>
      <c r="D17" s="55" t="str">
        <f>'CSA Wrksht'!F17</f>
        <v>Days</v>
      </c>
      <c r="E17" s="83"/>
      <c r="F17" s="75"/>
      <c r="G17" s="139">
        <f>'CSA Wrksht'!L17</f>
        <v>0</v>
      </c>
      <c r="H17" s="140">
        <f t="shared" si="3"/>
        <v>0</v>
      </c>
      <c r="I17" s="76"/>
      <c r="J17" s="142">
        <f t="shared" si="0"/>
        <v>0</v>
      </c>
      <c r="K17" s="181" t="str">
        <f t="shared" si="1"/>
        <v>XXXXXXXXXX</v>
      </c>
      <c r="L17" s="76"/>
      <c r="M17" s="130">
        <f t="shared" si="2"/>
        <v>0</v>
      </c>
    </row>
    <row r="18" spans="1:13" x14ac:dyDescent="0.25">
      <c r="B18" s="77">
        <f>'CSA Wrksht'!A18</f>
        <v>21</v>
      </c>
      <c r="C18" s="55" t="str">
        <f>'CSA Wrksht'!B18</f>
        <v>Residential Level 4</v>
      </c>
      <c r="D18" s="55" t="str">
        <f>'CSA Wrksht'!F18</f>
        <v>Days</v>
      </c>
      <c r="E18" s="83"/>
      <c r="F18" s="75"/>
      <c r="G18" s="139">
        <f>'CSA Wrksht'!L18</f>
        <v>0</v>
      </c>
      <c r="H18" s="140">
        <f t="shared" si="3"/>
        <v>0</v>
      </c>
      <c r="I18" s="76"/>
      <c r="J18" s="142">
        <f t="shared" si="0"/>
        <v>0</v>
      </c>
      <c r="K18" s="181" t="str">
        <f t="shared" si="1"/>
        <v>XXXXXXXXXX</v>
      </c>
      <c r="L18" s="76"/>
      <c r="M18" s="130">
        <f t="shared" si="2"/>
        <v>0</v>
      </c>
    </row>
    <row r="19" spans="1:13" x14ac:dyDescent="0.25">
      <c r="B19" s="77">
        <f>'CSA Wrksht'!A19</f>
        <v>36</v>
      </c>
      <c r="C19" s="55" t="str">
        <f>'CSA Wrksht'!B19</f>
        <v>Room &amp; Board Level 1</v>
      </c>
      <c r="D19" s="55" t="str">
        <f>'CSA Wrksht'!F19</f>
        <v>Days</v>
      </c>
      <c r="E19" s="83"/>
      <c r="F19" s="75"/>
      <c r="G19" s="139">
        <f>'CSA Wrksht'!L19</f>
        <v>0</v>
      </c>
      <c r="H19" s="140">
        <f t="shared" si="3"/>
        <v>0</v>
      </c>
      <c r="I19" s="76"/>
      <c r="J19" s="142">
        <f t="shared" si="0"/>
        <v>0</v>
      </c>
      <c r="K19" s="181" t="str">
        <f t="shared" si="1"/>
        <v>XXXXXXXXXX</v>
      </c>
      <c r="L19" s="76"/>
      <c r="M19" s="130">
        <f t="shared" si="2"/>
        <v>0</v>
      </c>
    </row>
    <row r="20" spans="1:13" x14ac:dyDescent="0.25">
      <c r="B20" s="77">
        <f>'CSA Wrksht'!A20</f>
        <v>37</v>
      </c>
      <c r="C20" s="55" t="str">
        <f>'CSA Wrksht'!B20</f>
        <v>Room &amp; Board Level 2</v>
      </c>
      <c r="D20" s="55" t="str">
        <f>'CSA Wrksht'!F20</f>
        <v>Days</v>
      </c>
      <c r="E20" s="83"/>
      <c r="F20" s="75"/>
      <c r="G20" s="139">
        <f>'CSA Wrksht'!L20</f>
        <v>0</v>
      </c>
      <c r="H20" s="140">
        <f t="shared" si="3"/>
        <v>0</v>
      </c>
      <c r="I20" s="76"/>
      <c r="J20" s="142">
        <f t="shared" si="0"/>
        <v>0</v>
      </c>
      <c r="K20" s="181" t="str">
        <f t="shared" si="1"/>
        <v>XXXXXXXXXX</v>
      </c>
      <c r="L20" s="76"/>
      <c r="M20" s="130">
        <f t="shared" si="2"/>
        <v>0</v>
      </c>
    </row>
    <row r="21" spans="1:13" x14ac:dyDescent="0.25">
      <c r="B21" s="77">
        <f>'CSA Wrksht'!A21</f>
        <v>38</v>
      </c>
      <c r="C21" s="55" t="str">
        <f>'CSA Wrksht'!B21</f>
        <v>Room &amp; Board Level 3</v>
      </c>
      <c r="D21" s="55" t="str">
        <f>'CSA Wrksht'!F21</f>
        <v>Days</v>
      </c>
      <c r="E21" s="83"/>
      <c r="F21" s="75"/>
      <c r="G21" s="139">
        <f>'CSA Wrksht'!L21</f>
        <v>0</v>
      </c>
      <c r="H21" s="140">
        <f t="shared" si="3"/>
        <v>0</v>
      </c>
      <c r="I21" s="76"/>
      <c r="J21" s="142">
        <f t="shared" si="0"/>
        <v>0</v>
      </c>
      <c r="K21" s="181" t="str">
        <f t="shared" si="1"/>
        <v>XXXXXXXXXX</v>
      </c>
      <c r="L21" s="76"/>
      <c r="M21" s="130">
        <f t="shared" si="2"/>
        <v>0</v>
      </c>
    </row>
    <row r="22" spans="1:13" x14ac:dyDescent="0.25">
      <c r="B22" s="77">
        <f>'CSA Wrksht'!A22</f>
        <v>0</v>
      </c>
      <c r="C22" s="78">
        <f>'CSA Wrksht'!B22</f>
        <v>0</v>
      </c>
      <c r="D22" s="64">
        <f>'CSA Wrksht'!F22</f>
        <v>0</v>
      </c>
      <c r="E22" s="83"/>
      <c r="F22" s="75"/>
      <c r="G22" s="139">
        <f>'CSA Wrksht'!L22</f>
        <v>0</v>
      </c>
      <c r="H22" s="140">
        <f t="shared" si="3"/>
        <v>0</v>
      </c>
      <c r="I22" s="76"/>
      <c r="J22" s="142">
        <f t="shared" si="0"/>
        <v>0</v>
      </c>
      <c r="K22" s="181" t="str">
        <f t="shared" si="1"/>
        <v>XXXXXXXXXX</v>
      </c>
      <c r="L22" s="76"/>
      <c r="M22" s="130">
        <f t="shared" si="2"/>
        <v>0</v>
      </c>
    </row>
    <row r="23" spans="1:13" ht="15.75" customHeight="1" x14ac:dyDescent="0.25">
      <c r="B23" s="77">
        <f>'CSA Wrksht'!A23</f>
        <v>0</v>
      </c>
      <c r="C23" s="78">
        <f>'CSA Wrksht'!B23</f>
        <v>0</v>
      </c>
      <c r="D23" s="64">
        <f>'CSA Wrksht'!F23</f>
        <v>0</v>
      </c>
      <c r="E23" s="83"/>
      <c r="F23" s="75"/>
      <c r="G23" s="139">
        <f>'CSA Wrksht'!L23</f>
        <v>0</v>
      </c>
      <c r="H23" s="140">
        <f t="shared" si="3"/>
        <v>0</v>
      </c>
      <c r="I23" s="76"/>
      <c r="J23" s="142">
        <f t="shared" si="0"/>
        <v>0</v>
      </c>
      <c r="K23" s="181" t="str">
        <f t="shared" si="1"/>
        <v>XXXXXXXXXX</v>
      </c>
      <c r="L23" s="76"/>
      <c r="M23" s="130">
        <f t="shared" si="2"/>
        <v>0</v>
      </c>
    </row>
    <row r="24" spans="1:13" ht="6.75" customHeight="1" x14ac:dyDescent="0.25">
      <c r="A24" s="152"/>
      <c r="B24" s="12">
        <f>'CSA Wrksht'!A24</f>
        <v>0</v>
      </c>
      <c r="C24" s="13">
        <f>'CSA Wrksht'!B24</f>
        <v>0</v>
      </c>
      <c r="D24" s="13">
        <f>'CSA Wrksht'!F24</f>
        <v>0</v>
      </c>
      <c r="E24" s="14"/>
      <c r="K24" s="144"/>
    </row>
    <row r="25" spans="1:13" ht="15" customHeight="1" thickBot="1" x14ac:dyDescent="0.3">
      <c r="A25" s="152"/>
      <c r="B25" s="41" t="s">
        <v>201</v>
      </c>
      <c r="C25" s="42" t="s">
        <v>184</v>
      </c>
      <c r="D25" s="42">
        <f>'CSA Wrksht'!F25</f>
        <v>0</v>
      </c>
      <c r="E25" s="43"/>
      <c r="F25" s="2"/>
      <c r="G25" s="145">
        <f>SUM(G14:G24)</f>
        <v>0</v>
      </c>
      <c r="H25" s="162">
        <f>SUM(H14:H24)</f>
        <v>0</v>
      </c>
      <c r="I25" s="162">
        <f t="shared" ref="I25:J25" si="4">SUM(I14:I24)</f>
        <v>0</v>
      </c>
      <c r="J25" s="162">
        <f t="shared" si="4"/>
        <v>0</v>
      </c>
      <c r="K25" s="182" t="e">
        <f>ROUND(MAX((F25/$D$4*$D$6)-I25,(F25-I25)/$D$5),2)</f>
        <v>#DIV/0!</v>
      </c>
      <c r="L25" s="163">
        <f t="shared" ref="L25:M25" si="5">SUM(L14:L24)</f>
        <v>0</v>
      </c>
      <c r="M25" s="145">
        <f t="shared" si="5"/>
        <v>0</v>
      </c>
    </row>
    <row r="26" spans="1:13" ht="15" customHeight="1" thickBot="1" x14ac:dyDescent="0.3">
      <c r="A26" s="152"/>
      <c r="B26" s="15">
        <f>'CSA Wrksht'!A26</f>
        <v>0</v>
      </c>
      <c r="C26" s="16">
        <f>'CSA Wrksht'!B26</f>
        <v>0</v>
      </c>
      <c r="D26" s="60">
        <f>'CSA Wrksht'!F26</f>
        <v>0</v>
      </c>
      <c r="E26" s="15"/>
      <c r="F26" s="147" t="str">
        <f>IF((SUM(F14:F24))&gt;F25,"Please check funding above","")</f>
        <v/>
      </c>
      <c r="L26" s="148" t="e">
        <f>MIN(K25,J25)</f>
        <v>#DIV/0!</v>
      </c>
      <c r="M26" s="149" t="s">
        <v>172</v>
      </c>
    </row>
    <row r="27" spans="1:13" ht="16.5" customHeight="1" x14ac:dyDescent="0.25">
      <c r="A27" s="152"/>
      <c r="B27" s="84" t="s">
        <v>205</v>
      </c>
      <c r="C27" s="85" t="s">
        <v>165</v>
      </c>
      <c r="D27" s="13">
        <f>'CSA Wrksht'!F27</f>
        <v>0</v>
      </c>
      <c r="E27" s="14"/>
    </row>
    <row r="28" spans="1:13" x14ac:dyDescent="0.25">
      <c r="B28" s="77">
        <f>'CSA Wrksht'!A28</f>
        <v>29</v>
      </c>
      <c r="C28" s="55" t="str">
        <f>'CSA Wrksht'!B28</f>
        <v>Aftercare -  Individual</v>
      </c>
      <c r="D28" s="55" t="str">
        <f>'CSA Wrksht'!F28</f>
        <v>Hours</v>
      </c>
      <c r="E28" s="83"/>
      <c r="F28" s="75"/>
      <c r="G28" s="139">
        <f>'CSA Wrksht'!L28</f>
        <v>0</v>
      </c>
      <c r="H28" s="140">
        <f t="shared" si="3"/>
        <v>0</v>
      </c>
      <c r="I28" s="76"/>
      <c r="J28" s="142">
        <f t="shared" ref="J28:J51" si="6">ROUND(H28-I28,2)</f>
        <v>0</v>
      </c>
      <c r="K28" s="181" t="str">
        <f t="shared" ref="K28:K51" si="7">IF(F28="","XXXXXXXXXX",ROUND(MAX((F28/$D$4*$D$6)-I28,(F28-I28)/$D$5),2))</f>
        <v>XXXXXXXXXX</v>
      </c>
      <c r="L28" s="76"/>
      <c r="M28" s="130">
        <f t="shared" ref="M28:M51" si="8">IF(E28="",0,L28/E28)</f>
        <v>0</v>
      </c>
    </row>
    <row r="29" spans="1:13" x14ac:dyDescent="0.25">
      <c r="B29" s="77">
        <f>'CSA Wrksht'!A29</f>
        <v>43</v>
      </c>
      <c r="C29" s="55" t="str">
        <f>'CSA Wrksht'!B29</f>
        <v>Aftercare - Group</v>
      </c>
      <c r="D29" s="55" t="str">
        <f>'CSA Wrksht'!F29</f>
        <v>Hours</v>
      </c>
      <c r="E29" s="83"/>
      <c r="F29" s="75"/>
      <c r="G29" s="139">
        <f>'CSA Wrksht'!L29</f>
        <v>0</v>
      </c>
      <c r="H29" s="140">
        <f t="shared" si="3"/>
        <v>0</v>
      </c>
      <c r="I29" s="76"/>
      <c r="J29" s="142">
        <f t="shared" si="6"/>
        <v>0</v>
      </c>
      <c r="K29" s="181" t="str">
        <f t="shared" si="7"/>
        <v>XXXXXXXXXX</v>
      </c>
      <c r="L29" s="76"/>
      <c r="M29" s="130">
        <f t="shared" si="8"/>
        <v>0</v>
      </c>
    </row>
    <row r="30" spans="1:13" x14ac:dyDescent="0.25">
      <c r="B30" s="77">
        <f>'CSA Wrksht'!A30</f>
        <v>1</v>
      </c>
      <c r="C30" s="55" t="str">
        <f>'CSA Wrksht'!B30</f>
        <v>Assessment</v>
      </c>
      <c r="D30" s="55" t="str">
        <f>'CSA Wrksht'!F30</f>
        <v>Hours</v>
      </c>
      <c r="E30" s="83"/>
      <c r="F30" s="75"/>
      <c r="G30" s="139">
        <f>'CSA Wrksht'!L30</f>
        <v>0</v>
      </c>
      <c r="H30" s="140">
        <f t="shared" si="3"/>
        <v>0</v>
      </c>
      <c r="I30" s="76"/>
      <c r="J30" s="142">
        <f t="shared" si="6"/>
        <v>0</v>
      </c>
      <c r="K30" s="181" t="str">
        <f t="shared" si="7"/>
        <v>XXXXXXXXXX</v>
      </c>
      <c r="L30" s="76"/>
      <c r="M30" s="130">
        <f t="shared" si="8"/>
        <v>0</v>
      </c>
    </row>
    <row r="31" spans="1:13" x14ac:dyDescent="0.25">
      <c r="B31" s="77">
        <f>'CSA Wrksht'!A31</f>
        <v>2</v>
      </c>
      <c r="C31" s="55" t="str">
        <f>'CSA Wrksht'!B31</f>
        <v>Case Management</v>
      </c>
      <c r="D31" s="55" t="str">
        <f>'CSA Wrksht'!F31</f>
        <v>Hours</v>
      </c>
      <c r="E31" s="83"/>
      <c r="F31" s="75"/>
      <c r="G31" s="139">
        <f>'CSA Wrksht'!L31</f>
        <v>0</v>
      </c>
      <c r="H31" s="140">
        <f t="shared" si="3"/>
        <v>0</v>
      </c>
      <c r="I31" s="76"/>
      <c r="J31" s="142">
        <f t="shared" si="6"/>
        <v>0</v>
      </c>
      <c r="K31" s="181" t="str">
        <f t="shared" si="7"/>
        <v>XXXXXXXXXX</v>
      </c>
      <c r="L31" s="76"/>
      <c r="M31" s="130">
        <f t="shared" si="8"/>
        <v>0</v>
      </c>
    </row>
    <row r="32" spans="1:13" hidden="1" x14ac:dyDescent="0.25">
      <c r="B32" s="77">
        <f>'CSA Wrksht'!A32</f>
        <v>0</v>
      </c>
      <c r="C32" s="55">
        <f>'CSA Wrksht'!B32</f>
        <v>0</v>
      </c>
      <c r="D32" s="55">
        <f>'CSA Wrksht'!F32</f>
        <v>0</v>
      </c>
      <c r="E32" s="83"/>
      <c r="F32" s="75"/>
      <c r="G32" s="139">
        <f>'CSA Wrksht'!L32</f>
        <v>0</v>
      </c>
      <c r="H32" s="140">
        <f t="shared" si="3"/>
        <v>0</v>
      </c>
      <c r="I32" s="76"/>
      <c r="J32" s="142">
        <f t="shared" si="6"/>
        <v>0</v>
      </c>
      <c r="K32" s="181" t="str">
        <f t="shared" si="7"/>
        <v>XXXXXXXXXX</v>
      </c>
      <c r="L32" s="76"/>
      <c r="M32" s="130">
        <f t="shared" si="8"/>
        <v>0</v>
      </c>
    </row>
    <row r="33" spans="2:13" hidden="1" x14ac:dyDescent="0.25">
      <c r="B33" s="77">
        <f>'CSA Wrksht'!A33</f>
        <v>0</v>
      </c>
      <c r="C33" s="55">
        <f>'CSA Wrksht'!B33</f>
        <v>0</v>
      </c>
      <c r="D33" s="55">
        <f>'CSA Wrksht'!F33</f>
        <v>0</v>
      </c>
      <c r="E33" s="83"/>
      <c r="F33" s="75"/>
      <c r="G33" s="139">
        <f>'CSA Wrksht'!L33</f>
        <v>0</v>
      </c>
      <c r="H33" s="140">
        <f t="shared" si="3"/>
        <v>0</v>
      </c>
      <c r="I33" s="76"/>
      <c r="J33" s="142">
        <f t="shared" si="6"/>
        <v>0</v>
      </c>
      <c r="K33" s="181" t="str">
        <f t="shared" si="7"/>
        <v>XXXXXXXXXX</v>
      </c>
      <c r="L33" s="76"/>
      <c r="M33" s="130">
        <f t="shared" si="8"/>
        <v>0</v>
      </c>
    </row>
    <row r="34" spans="2:13" x14ac:dyDescent="0.25">
      <c r="B34" s="77">
        <f>'CSA Wrksht'!A34</f>
        <v>6</v>
      </c>
      <c r="C34" s="55" t="str">
        <f>'CSA Wrksht'!B34</f>
        <v>Day/Night</v>
      </c>
      <c r="D34" s="55" t="str">
        <f>'CSA Wrksht'!F34</f>
        <v>Days</v>
      </c>
      <c r="E34" s="83"/>
      <c r="F34" s="75"/>
      <c r="G34" s="139">
        <f>'CSA Wrksht'!L34</f>
        <v>0</v>
      </c>
      <c r="H34" s="140">
        <f t="shared" si="3"/>
        <v>0</v>
      </c>
      <c r="I34" s="76"/>
      <c r="J34" s="142">
        <f t="shared" si="6"/>
        <v>0</v>
      </c>
      <c r="K34" s="181" t="str">
        <f t="shared" si="7"/>
        <v>XXXXXXXXXX</v>
      </c>
      <c r="L34" s="76"/>
      <c r="M34" s="130">
        <f t="shared" si="8"/>
        <v>0</v>
      </c>
    </row>
    <row r="35" spans="2:13" x14ac:dyDescent="0.25">
      <c r="B35" s="77">
        <f>'CSA Wrksht'!A35</f>
        <v>28</v>
      </c>
      <c r="C35" s="55" t="str">
        <f>'CSA Wrksht'!B35</f>
        <v>Incidental Expenses</v>
      </c>
      <c r="D35" s="55" t="str">
        <f>'CSA Wrksht'!F35</f>
        <v>1 Unit = $50.00</v>
      </c>
      <c r="E35" s="83"/>
      <c r="F35" s="75"/>
      <c r="G35" s="139">
        <f>'CSA Wrksht'!L35</f>
        <v>0</v>
      </c>
      <c r="H35" s="140">
        <f t="shared" si="3"/>
        <v>0</v>
      </c>
      <c r="I35" s="76"/>
      <c r="J35" s="142">
        <f t="shared" si="6"/>
        <v>0</v>
      </c>
      <c r="K35" s="181" t="str">
        <f t="shared" si="7"/>
        <v>XXXXXXXXXX</v>
      </c>
      <c r="L35" s="76"/>
      <c r="M35" s="130">
        <f t="shared" si="8"/>
        <v>0</v>
      </c>
    </row>
    <row r="36" spans="2:13" x14ac:dyDescent="0.25">
      <c r="B36" s="77">
        <f>'CSA Wrksht'!A36</f>
        <v>8</v>
      </c>
      <c r="C36" s="55" t="str">
        <f>'CSA Wrksht'!B36</f>
        <v>In-Home &amp; On Site</v>
      </c>
      <c r="D36" s="55" t="str">
        <f>'CSA Wrksht'!F36</f>
        <v>Hours</v>
      </c>
      <c r="E36" s="83"/>
      <c r="F36" s="75"/>
      <c r="G36" s="139">
        <f>'CSA Wrksht'!L36</f>
        <v>0</v>
      </c>
      <c r="H36" s="140">
        <f t="shared" si="3"/>
        <v>0</v>
      </c>
      <c r="I36" s="76"/>
      <c r="J36" s="142">
        <f t="shared" si="6"/>
        <v>0</v>
      </c>
      <c r="K36" s="181" t="str">
        <f t="shared" si="7"/>
        <v>XXXXXXXXXX</v>
      </c>
      <c r="L36" s="76"/>
      <c r="M36" s="130">
        <f t="shared" si="8"/>
        <v>0</v>
      </c>
    </row>
    <row r="37" spans="2:13" x14ac:dyDescent="0.25">
      <c r="B37" s="77">
        <f>'CSA Wrksht'!A37</f>
        <v>42</v>
      </c>
      <c r="C37" s="55" t="str">
        <f>'CSA Wrksht'!B37</f>
        <v>Intervention - Group</v>
      </c>
      <c r="D37" s="55" t="str">
        <f>'CSA Wrksht'!F37</f>
        <v>Hours</v>
      </c>
      <c r="E37" s="83"/>
      <c r="F37" s="75"/>
      <c r="G37" s="139">
        <f>'CSA Wrksht'!L37</f>
        <v>0</v>
      </c>
      <c r="H37" s="140">
        <f t="shared" si="3"/>
        <v>0</v>
      </c>
      <c r="I37" s="76"/>
      <c r="J37" s="142">
        <f t="shared" si="6"/>
        <v>0</v>
      </c>
      <c r="K37" s="181" t="str">
        <f t="shared" si="7"/>
        <v>XXXXXXXXXX</v>
      </c>
      <c r="L37" s="76"/>
      <c r="M37" s="130">
        <f t="shared" si="8"/>
        <v>0</v>
      </c>
    </row>
    <row r="38" spans="2:13" x14ac:dyDescent="0.25">
      <c r="B38" s="77">
        <f>'CSA Wrksht'!A38</f>
        <v>11</v>
      </c>
      <c r="C38" s="55" t="str">
        <f>'CSA Wrksht'!B38</f>
        <v>Intervention - Individual</v>
      </c>
      <c r="D38" s="55" t="str">
        <f>'CSA Wrksht'!F38</f>
        <v>Hours</v>
      </c>
      <c r="E38" s="83"/>
      <c r="F38" s="75"/>
      <c r="G38" s="139">
        <f>'CSA Wrksht'!L38</f>
        <v>0</v>
      </c>
      <c r="H38" s="140">
        <f t="shared" si="3"/>
        <v>0</v>
      </c>
      <c r="I38" s="76"/>
      <c r="J38" s="142">
        <f t="shared" si="6"/>
        <v>0</v>
      </c>
      <c r="K38" s="181" t="str">
        <f t="shared" si="7"/>
        <v>XXXXXXXXXX</v>
      </c>
      <c r="L38" s="76"/>
      <c r="M38" s="130">
        <f t="shared" si="8"/>
        <v>0</v>
      </c>
    </row>
    <row r="39" spans="2:13" x14ac:dyDescent="0.25">
      <c r="B39" s="77">
        <f>'CSA Wrksht'!A39</f>
        <v>12</v>
      </c>
      <c r="C39" s="55" t="str">
        <f>'CSA Wrksht'!B39</f>
        <v>Medical Services</v>
      </c>
      <c r="D39" s="55" t="str">
        <f>'CSA Wrksht'!F39</f>
        <v>Hours</v>
      </c>
      <c r="E39" s="83"/>
      <c r="F39" s="75"/>
      <c r="G39" s="139">
        <f>'CSA Wrksht'!L39</f>
        <v>0</v>
      </c>
      <c r="H39" s="140">
        <f t="shared" si="3"/>
        <v>0</v>
      </c>
      <c r="I39" s="76"/>
      <c r="J39" s="142">
        <f t="shared" si="6"/>
        <v>0</v>
      </c>
      <c r="K39" s="181" t="str">
        <f t="shared" si="7"/>
        <v>XXXXXXXXXX</v>
      </c>
      <c r="L39" s="76"/>
      <c r="M39" s="130">
        <f t="shared" si="8"/>
        <v>0</v>
      </c>
    </row>
    <row r="40" spans="2:13" x14ac:dyDescent="0.25">
      <c r="B40" s="77">
        <f>'CSA Wrksht'!A40</f>
        <v>35</v>
      </c>
      <c r="C40" s="55" t="str">
        <f>'CSA Wrksht'!B40</f>
        <v>Outpatient - Group</v>
      </c>
      <c r="D40" s="55" t="str">
        <f>'CSA Wrksht'!F40</f>
        <v>Hours</v>
      </c>
      <c r="E40" s="83"/>
      <c r="F40" s="75"/>
      <c r="G40" s="139">
        <f>'CSA Wrksht'!L40</f>
        <v>0</v>
      </c>
      <c r="H40" s="140">
        <f t="shared" si="3"/>
        <v>0</v>
      </c>
      <c r="I40" s="76"/>
      <c r="J40" s="142">
        <f t="shared" si="6"/>
        <v>0</v>
      </c>
      <c r="K40" s="181" t="str">
        <f t="shared" si="7"/>
        <v>XXXXXXXXXX</v>
      </c>
      <c r="L40" s="76"/>
      <c r="M40" s="130">
        <f t="shared" si="8"/>
        <v>0</v>
      </c>
    </row>
    <row r="41" spans="2:13" x14ac:dyDescent="0.25">
      <c r="B41" s="77">
        <f>'CSA Wrksht'!A41</f>
        <v>14</v>
      </c>
      <c r="C41" s="55" t="str">
        <f>'CSA Wrksht'!B41</f>
        <v>Outpatient - Individual</v>
      </c>
      <c r="D41" s="55" t="str">
        <f>'CSA Wrksht'!F41</f>
        <v>Hours</v>
      </c>
      <c r="E41" s="83"/>
      <c r="F41" s="75"/>
      <c r="G41" s="139">
        <f>'CSA Wrksht'!L41</f>
        <v>0</v>
      </c>
      <c r="H41" s="140">
        <f t="shared" si="3"/>
        <v>0</v>
      </c>
      <c r="I41" s="76"/>
      <c r="J41" s="142">
        <f t="shared" si="6"/>
        <v>0</v>
      </c>
      <c r="K41" s="181" t="str">
        <f t="shared" si="7"/>
        <v>XXXXXXXXXX</v>
      </c>
      <c r="L41" s="76"/>
      <c r="M41" s="130">
        <f t="shared" si="8"/>
        <v>0</v>
      </c>
    </row>
    <row r="42" spans="2:13" x14ac:dyDescent="0.25">
      <c r="B42" s="77">
        <f>'CSA Wrksht'!A42</f>
        <v>15</v>
      </c>
      <c r="C42" s="55" t="str">
        <f>'CSA Wrksht'!B42</f>
        <v>Outreach</v>
      </c>
      <c r="D42" s="55" t="str">
        <f>'CSA Wrksht'!F42</f>
        <v>Hours</v>
      </c>
      <c r="E42" s="83"/>
      <c r="F42" s="75"/>
      <c r="G42" s="139">
        <f>'CSA Wrksht'!L42</f>
        <v>0</v>
      </c>
      <c r="H42" s="140">
        <f t="shared" si="3"/>
        <v>0</v>
      </c>
      <c r="I42" s="76"/>
      <c r="J42" s="142">
        <f t="shared" si="6"/>
        <v>0</v>
      </c>
      <c r="K42" s="181" t="str">
        <f t="shared" si="7"/>
        <v>XXXXXXXXXX</v>
      </c>
      <c r="L42" s="76"/>
      <c r="M42" s="130">
        <f t="shared" si="8"/>
        <v>0</v>
      </c>
    </row>
    <row r="43" spans="2:13" x14ac:dyDescent="0.25">
      <c r="B43" s="77">
        <f>'CSA Wrksht'!A43</f>
        <v>47</v>
      </c>
      <c r="C43" s="55" t="str">
        <f>'CSA Wrksht'!B43</f>
        <v>Recovery Support - Group</v>
      </c>
      <c r="D43" s="55" t="str">
        <f>'CSA Wrksht'!F43</f>
        <v>Hours</v>
      </c>
      <c r="E43" s="83"/>
      <c r="F43" s="75"/>
      <c r="G43" s="139">
        <f>'CSA Wrksht'!L43</f>
        <v>0</v>
      </c>
      <c r="H43" s="140">
        <f t="shared" si="3"/>
        <v>0</v>
      </c>
      <c r="I43" s="76"/>
      <c r="J43" s="142">
        <f t="shared" si="6"/>
        <v>0</v>
      </c>
      <c r="K43" s="181" t="str">
        <f t="shared" si="7"/>
        <v>XXXXXXXXXX</v>
      </c>
      <c r="L43" s="76"/>
      <c r="M43" s="130">
        <f t="shared" si="8"/>
        <v>0</v>
      </c>
    </row>
    <row r="44" spans="2:13" x14ac:dyDescent="0.25">
      <c r="B44" s="77">
        <f>'CSA Wrksht'!A44</f>
        <v>46</v>
      </c>
      <c r="C44" s="55" t="str">
        <f>'CSA Wrksht'!B44</f>
        <v>Recovery Support - Individual</v>
      </c>
      <c r="D44" s="55" t="str">
        <f>'CSA Wrksht'!F44</f>
        <v>Hours</v>
      </c>
      <c r="E44" s="83"/>
      <c r="F44" s="75"/>
      <c r="G44" s="139">
        <f>'CSA Wrksht'!L44</f>
        <v>0</v>
      </c>
      <c r="H44" s="140">
        <f t="shared" si="3"/>
        <v>0</v>
      </c>
      <c r="I44" s="76"/>
      <c r="J44" s="142">
        <f t="shared" si="6"/>
        <v>0</v>
      </c>
      <c r="K44" s="181" t="str">
        <f t="shared" si="7"/>
        <v>XXXXXXXXXX</v>
      </c>
      <c r="L44" s="76"/>
      <c r="M44" s="130">
        <f t="shared" si="8"/>
        <v>0</v>
      </c>
    </row>
    <row r="45" spans="2:13" x14ac:dyDescent="0.25">
      <c r="B45" s="77">
        <f>'CSA Wrksht'!A45</f>
        <v>22</v>
      </c>
      <c r="C45" s="55" t="str">
        <f>'CSA Wrksht'!B45</f>
        <v>Respite Services</v>
      </c>
      <c r="D45" s="55" t="str">
        <f>'CSA Wrksht'!F45</f>
        <v>Hours</v>
      </c>
      <c r="E45" s="83"/>
      <c r="F45" s="75"/>
      <c r="G45" s="139">
        <f>'CSA Wrksht'!L45</f>
        <v>0</v>
      </c>
      <c r="H45" s="140">
        <f t="shared" si="3"/>
        <v>0</v>
      </c>
      <c r="I45" s="76"/>
      <c r="J45" s="142">
        <f t="shared" si="6"/>
        <v>0</v>
      </c>
      <c r="K45" s="181" t="str">
        <f t="shared" si="7"/>
        <v>XXXXXXXXXX</v>
      </c>
      <c r="L45" s="76"/>
      <c r="M45" s="130">
        <f t="shared" si="8"/>
        <v>0</v>
      </c>
    </row>
    <row r="46" spans="2:13" x14ac:dyDescent="0.25">
      <c r="B46" s="77">
        <f>'CSA Wrksht'!A46</f>
        <v>25</v>
      </c>
      <c r="C46" s="55" t="str">
        <f>'CSA Wrksht'!B46</f>
        <v>Supported Employment</v>
      </c>
      <c r="D46" s="55" t="str">
        <f>'CSA Wrksht'!F46</f>
        <v>Hours</v>
      </c>
      <c r="E46" s="83"/>
      <c r="F46" s="75"/>
      <c r="G46" s="139">
        <f>'CSA Wrksht'!L46</f>
        <v>0</v>
      </c>
      <c r="H46" s="140">
        <f t="shared" si="3"/>
        <v>0</v>
      </c>
      <c r="I46" s="76"/>
      <c r="J46" s="142">
        <f t="shared" si="6"/>
        <v>0</v>
      </c>
      <c r="K46" s="181" t="str">
        <f t="shared" si="7"/>
        <v>XXXXXXXXXX</v>
      </c>
      <c r="L46" s="76"/>
      <c r="M46" s="130">
        <f t="shared" si="8"/>
        <v>0</v>
      </c>
    </row>
    <row r="47" spans="2:13" x14ac:dyDescent="0.25">
      <c r="B47" s="77">
        <f>'CSA Wrksht'!A47</f>
        <v>26</v>
      </c>
      <c r="C47" s="55" t="str">
        <f>'CSA Wrksht'!B47</f>
        <v>Supportive Housing/Living</v>
      </c>
      <c r="D47" s="55" t="str">
        <f>'CSA Wrksht'!F47</f>
        <v>Hours</v>
      </c>
      <c r="E47" s="83"/>
      <c r="F47" s="75"/>
      <c r="G47" s="139">
        <f>'CSA Wrksht'!L47</f>
        <v>0</v>
      </c>
      <c r="H47" s="140">
        <f t="shared" si="3"/>
        <v>0</v>
      </c>
      <c r="I47" s="76"/>
      <c r="J47" s="142">
        <f t="shared" si="6"/>
        <v>0</v>
      </c>
      <c r="K47" s="181" t="str">
        <f t="shared" si="7"/>
        <v>XXXXXXXXXX</v>
      </c>
      <c r="L47" s="76"/>
      <c r="M47" s="130">
        <f t="shared" si="8"/>
        <v>0</v>
      </c>
    </row>
    <row r="48" spans="2:13" x14ac:dyDescent="0.25">
      <c r="B48" s="77">
        <f>'CSA Wrksht'!A48</f>
        <v>27</v>
      </c>
      <c r="C48" s="55" t="str">
        <f>'CSA Wrksht'!B48</f>
        <v>TASC</v>
      </c>
      <c r="D48" s="55" t="str">
        <f>'CSA Wrksht'!F48</f>
        <v>Hours</v>
      </c>
      <c r="E48" s="83"/>
      <c r="F48" s="75"/>
      <c r="G48" s="139">
        <f>'CSA Wrksht'!L48</f>
        <v>0</v>
      </c>
      <c r="H48" s="140">
        <f t="shared" si="3"/>
        <v>0</v>
      </c>
      <c r="I48" s="76"/>
      <c r="J48" s="142">
        <f t="shared" si="6"/>
        <v>0</v>
      </c>
      <c r="K48" s="181" t="str">
        <f t="shared" si="7"/>
        <v>XXXXXXXXXX</v>
      </c>
      <c r="L48" s="76"/>
      <c r="M48" s="130">
        <f t="shared" si="8"/>
        <v>0</v>
      </c>
    </row>
    <row r="49" spans="1:13" x14ac:dyDescent="0.25">
      <c r="B49" s="77">
        <f>'CSA Wrksht'!A49</f>
        <v>48</v>
      </c>
      <c r="C49" s="55" t="str">
        <f>'CSA Wrksht'!B49</f>
        <v>Training and Clinical Supervision</v>
      </c>
      <c r="D49" s="55" t="str">
        <f>'CSA Wrksht'!F49</f>
        <v>Hours</v>
      </c>
      <c r="E49" s="83"/>
      <c r="F49" s="75"/>
      <c r="G49" s="139">
        <f>'CSA Wrksht'!L49</f>
        <v>0</v>
      </c>
      <c r="H49" s="140">
        <f t="shared" ref="H49" si="9">E49*G49</f>
        <v>0</v>
      </c>
      <c r="I49" s="76"/>
      <c r="J49" s="142">
        <f t="shared" si="6"/>
        <v>0</v>
      </c>
      <c r="K49" s="181" t="str">
        <f t="shared" si="7"/>
        <v>XXXXXXXXXX</v>
      </c>
      <c r="L49" s="76"/>
      <c r="M49" s="130">
        <f t="shared" si="8"/>
        <v>0</v>
      </c>
    </row>
    <row r="50" spans="1:13" x14ac:dyDescent="0.25">
      <c r="B50" s="77">
        <f>'CSA Wrksht'!A50</f>
        <v>0</v>
      </c>
      <c r="C50" s="78">
        <f>'CSA Wrksht'!B50</f>
        <v>0</v>
      </c>
      <c r="D50" s="64">
        <f>'CSA Wrksht'!F50</f>
        <v>0</v>
      </c>
      <c r="E50" s="83"/>
      <c r="F50" s="75"/>
      <c r="G50" s="139">
        <f>'CSA Wrksht'!L50</f>
        <v>0</v>
      </c>
      <c r="H50" s="140">
        <f t="shared" si="3"/>
        <v>0</v>
      </c>
      <c r="I50" s="76"/>
      <c r="J50" s="142">
        <f t="shared" si="6"/>
        <v>0</v>
      </c>
      <c r="K50" s="181" t="str">
        <f t="shared" si="7"/>
        <v>XXXXXXXXXX</v>
      </c>
      <c r="L50" s="76"/>
      <c r="M50" s="130">
        <f t="shared" si="8"/>
        <v>0</v>
      </c>
    </row>
    <row r="51" spans="1:13" ht="15.75" customHeight="1" x14ac:dyDescent="0.25">
      <c r="B51" s="77">
        <f>'CSA Wrksht'!A51</f>
        <v>0</v>
      </c>
      <c r="C51" s="78">
        <f>'CSA Wrksht'!B51</f>
        <v>0</v>
      </c>
      <c r="D51" s="64">
        <f>'CSA Wrksht'!F51</f>
        <v>0</v>
      </c>
      <c r="E51" s="83"/>
      <c r="F51" s="75"/>
      <c r="G51" s="139">
        <f>'CSA Wrksht'!L51</f>
        <v>0</v>
      </c>
      <c r="H51" s="140">
        <f t="shared" si="3"/>
        <v>0</v>
      </c>
      <c r="I51" s="76"/>
      <c r="J51" s="142">
        <f t="shared" si="6"/>
        <v>0</v>
      </c>
      <c r="K51" s="181" t="str">
        <f t="shared" si="7"/>
        <v>XXXXXXXXXX</v>
      </c>
      <c r="L51" s="76"/>
      <c r="M51" s="130">
        <f t="shared" si="8"/>
        <v>0</v>
      </c>
    </row>
    <row r="52" spans="1:13" ht="6.75" customHeight="1" x14ac:dyDescent="0.25">
      <c r="A52" s="152"/>
      <c r="B52" s="12">
        <f>'CSA Wrksht'!A52</f>
        <v>0</v>
      </c>
      <c r="C52" s="13">
        <f>'CSA Wrksht'!B52</f>
        <v>0</v>
      </c>
      <c r="D52" s="13">
        <f>'CSA Wrksht'!F52</f>
        <v>0</v>
      </c>
      <c r="E52" s="14"/>
      <c r="K52" s="144"/>
    </row>
    <row r="53" spans="1:13" ht="15" customHeight="1" thickBot="1" x14ac:dyDescent="0.3">
      <c r="A53" s="152"/>
      <c r="B53" s="41" t="s">
        <v>205</v>
      </c>
      <c r="C53" s="42" t="s">
        <v>185</v>
      </c>
      <c r="D53" s="42">
        <f>'CSA Wrksht'!F53</f>
        <v>0</v>
      </c>
      <c r="E53" s="43"/>
      <c r="F53" s="2"/>
      <c r="G53" s="145">
        <f>SUM(G27:G52)</f>
        <v>0</v>
      </c>
      <c r="H53" s="162">
        <f>SUM(H27:H52)</f>
        <v>0</v>
      </c>
      <c r="I53" s="162">
        <f>SUM(I27:I52)</f>
        <v>0</v>
      </c>
      <c r="J53" s="162">
        <f>SUM(J27:J52)</f>
        <v>0</v>
      </c>
      <c r="K53" s="182" t="e">
        <f>ROUND(MAX((F53/$D$4*$D$6)-I53,(F53-I53)/$D$5),2)</f>
        <v>#DIV/0!</v>
      </c>
      <c r="L53" s="163">
        <f>SUM(L27:L52)</f>
        <v>0</v>
      </c>
      <c r="M53" s="145">
        <f>SUM(M27:M52)</f>
        <v>0</v>
      </c>
    </row>
    <row r="54" spans="1:13" ht="15" customHeight="1" thickBot="1" x14ac:dyDescent="0.3">
      <c r="A54" s="152"/>
      <c r="B54" s="15">
        <f>'CSA Wrksht'!A54</f>
        <v>0</v>
      </c>
      <c r="C54" s="16">
        <f>'CSA Wrksht'!B54</f>
        <v>0</v>
      </c>
      <c r="D54" s="60">
        <f>'CSA Wrksht'!F54</f>
        <v>0</v>
      </c>
      <c r="E54" s="15"/>
      <c r="F54" s="147" t="str">
        <f>IF((SUM(F27:F52))&gt;F53,"Please check funding above","")</f>
        <v/>
      </c>
      <c r="L54" s="148" t="e">
        <f>MIN(K53,J53)</f>
        <v>#DIV/0!</v>
      </c>
      <c r="M54" s="149" t="s">
        <v>172</v>
      </c>
    </row>
    <row r="55" spans="1:13" ht="16.5" customHeight="1" x14ac:dyDescent="0.25">
      <c r="A55" s="152"/>
      <c r="B55" s="84" t="s">
        <v>203</v>
      </c>
      <c r="C55" s="85" t="s">
        <v>193</v>
      </c>
      <c r="D55" s="13">
        <f>'CSA Wrksht'!F55</f>
        <v>0</v>
      </c>
      <c r="E55" s="14"/>
    </row>
    <row r="56" spans="1:13" x14ac:dyDescent="0.25">
      <c r="B56" s="77">
        <f>'CSA Wrksht'!A56</f>
        <v>4</v>
      </c>
      <c r="C56" s="55" t="str">
        <f>'CSA Wrksht'!B56</f>
        <v>Crisis Support/Emergency - Client Specific</v>
      </c>
      <c r="D56" s="55" t="str">
        <f>'CSA Wrksht'!F56</f>
        <v>Hours</v>
      </c>
      <c r="E56" s="83"/>
      <c r="F56" s="75"/>
      <c r="G56" s="139">
        <f>'CSA Wrksht'!L56</f>
        <v>0</v>
      </c>
      <c r="H56" s="140">
        <f t="shared" si="3"/>
        <v>0</v>
      </c>
      <c r="I56" s="76"/>
      <c r="J56" s="142">
        <f t="shared" ref="J56:J61" si="10">ROUND(H56-I56,2)</f>
        <v>0</v>
      </c>
      <c r="K56" s="181" t="str">
        <f t="shared" ref="K56:K61" si="11">IF(F56="","XXXXXXXXXX",ROUND(MAX((F56/$D$4*$D$6)-I56,(F56-I56)/$D$5),2))</f>
        <v>XXXXXXXXXX</v>
      </c>
      <c r="L56" s="76"/>
      <c r="M56" s="130">
        <f t="shared" ref="M56:M61" si="12">IF(E56="",0,L56/E56)</f>
        <v>0</v>
      </c>
    </row>
    <row r="57" spans="1:13" x14ac:dyDescent="0.25">
      <c r="B57" s="77">
        <f>'CSA Wrksht'!A57</f>
        <v>4</v>
      </c>
      <c r="C57" s="55" t="str">
        <f>'CSA Wrksht'!B57</f>
        <v>Crisis Support/Emergency - Non-Client Specific</v>
      </c>
      <c r="D57" s="55" t="str">
        <f>'CSA Wrksht'!F57</f>
        <v>Hours</v>
      </c>
      <c r="E57" s="83"/>
      <c r="F57" s="75"/>
      <c r="G57" s="139">
        <f>'CSA Wrksht'!L57</f>
        <v>0</v>
      </c>
      <c r="H57" s="140">
        <f t="shared" si="3"/>
        <v>0</v>
      </c>
      <c r="I57" s="76"/>
      <c r="J57" s="142">
        <f t="shared" si="10"/>
        <v>0</v>
      </c>
      <c r="K57" s="181" t="str">
        <f t="shared" si="11"/>
        <v>XXXXXXXXXX</v>
      </c>
      <c r="L57" s="76"/>
      <c r="M57" s="130">
        <f t="shared" si="12"/>
        <v>0</v>
      </c>
    </row>
    <row r="58" spans="1:13" x14ac:dyDescent="0.25">
      <c r="B58" s="77">
        <f>'CSA Wrksht'!A58</f>
        <v>32</v>
      </c>
      <c r="C58" s="55" t="str">
        <f>'CSA Wrksht'!B58</f>
        <v>Outpatient Detoxification</v>
      </c>
      <c r="D58" s="55" t="str">
        <f>'CSA Wrksht'!F58</f>
        <v>Days</v>
      </c>
      <c r="E58" s="83"/>
      <c r="F58" s="75"/>
      <c r="G58" s="139">
        <f>'CSA Wrksht'!L58</f>
        <v>0</v>
      </c>
      <c r="H58" s="140">
        <f t="shared" si="3"/>
        <v>0</v>
      </c>
      <c r="I58" s="76"/>
      <c r="J58" s="142">
        <f t="shared" si="10"/>
        <v>0</v>
      </c>
      <c r="K58" s="181" t="str">
        <f t="shared" si="11"/>
        <v>XXXXXXXXXX</v>
      </c>
      <c r="L58" s="76"/>
      <c r="M58" s="130">
        <f t="shared" si="12"/>
        <v>0</v>
      </c>
    </row>
    <row r="59" spans="1:13" x14ac:dyDescent="0.25">
      <c r="B59" s="77">
        <f>'CSA Wrksht'!A59</f>
        <v>24</v>
      </c>
      <c r="C59" s="55" t="str">
        <f>'CSA Wrksht'!B59</f>
        <v>Substance Abuse Detoxification</v>
      </c>
      <c r="D59" s="55" t="str">
        <f>'CSA Wrksht'!F59</f>
        <v>Days</v>
      </c>
      <c r="E59" s="83"/>
      <c r="F59" s="75"/>
      <c r="G59" s="139">
        <f>'CSA Wrksht'!L59</f>
        <v>0</v>
      </c>
      <c r="H59" s="140">
        <f t="shared" si="3"/>
        <v>0</v>
      </c>
      <c r="I59" s="76"/>
      <c r="J59" s="142">
        <f t="shared" si="10"/>
        <v>0</v>
      </c>
      <c r="K59" s="181" t="str">
        <f t="shared" si="11"/>
        <v>XXXXXXXXXX</v>
      </c>
      <c r="L59" s="76"/>
      <c r="M59" s="130">
        <f t="shared" si="12"/>
        <v>0</v>
      </c>
    </row>
    <row r="60" spans="1:13" x14ac:dyDescent="0.25">
      <c r="B60" s="77">
        <f>'CSA Wrksht'!A60</f>
        <v>0</v>
      </c>
      <c r="C60" s="78">
        <f>'CSA Wrksht'!B60</f>
        <v>0</v>
      </c>
      <c r="D60" s="64">
        <f>'CSA Wrksht'!F60</f>
        <v>0</v>
      </c>
      <c r="E60" s="83"/>
      <c r="F60" s="75"/>
      <c r="G60" s="139">
        <f>'CSA Wrksht'!L60</f>
        <v>0</v>
      </c>
      <c r="H60" s="140">
        <f t="shared" si="3"/>
        <v>0</v>
      </c>
      <c r="I60" s="76"/>
      <c r="J60" s="142">
        <f t="shared" si="10"/>
        <v>0</v>
      </c>
      <c r="K60" s="181" t="str">
        <f t="shared" si="11"/>
        <v>XXXXXXXXXX</v>
      </c>
      <c r="L60" s="76"/>
      <c r="M60" s="130">
        <f t="shared" si="12"/>
        <v>0</v>
      </c>
    </row>
    <row r="61" spans="1:13" ht="15.75" customHeight="1" x14ac:dyDescent="0.25">
      <c r="B61" s="77">
        <f>'CSA Wrksht'!A61</f>
        <v>0</v>
      </c>
      <c r="C61" s="78">
        <f>'CSA Wrksht'!B61</f>
        <v>0</v>
      </c>
      <c r="D61" s="64">
        <f>'CSA Wrksht'!F61</f>
        <v>0</v>
      </c>
      <c r="E61" s="83"/>
      <c r="F61" s="75"/>
      <c r="G61" s="139">
        <f>'CSA Wrksht'!L61</f>
        <v>0</v>
      </c>
      <c r="H61" s="140">
        <f t="shared" si="3"/>
        <v>0</v>
      </c>
      <c r="I61" s="76"/>
      <c r="J61" s="142">
        <f t="shared" si="10"/>
        <v>0</v>
      </c>
      <c r="K61" s="181" t="str">
        <f t="shared" si="11"/>
        <v>XXXXXXXXXX</v>
      </c>
      <c r="L61" s="76"/>
      <c r="M61" s="130">
        <f t="shared" si="12"/>
        <v>0</v>
      </c>
    </row>
    <row r="62" spans="1:13" ht="6.75" customHeight="1" x14ac:dyDescent="0.25">
      <c r="A62" s="152"/>
      <c r="B62" s="12">
        <f>'CSA Wrksht'!A62</f>
        <v>0</v>
      </c>
      <c r="C62" s="13">
        <f>'CSA Wrksht'!B62</f>
        <v>0</v>
      </c>
      <c r="D62" s="13">
        <f>'CSA Wrksht'!F62</f>
        <v>0</v>
      </c>
      <c r="E62" s="14"/>
      <c r="K62" s="144"/>
    </row>
    <row r="63" spans="1:13" ht="15" customHeight="1" thickBot="1" x14ac:dyDescent="0.3">
      <c r="A63" s="152"/>
      <c r="B63" s="41" t="s">
        <v>203</v>
      </c>
      <c r="C63" s="42" t="s">
        <v>194</v>
      </c>
      <c r="D63" s="42">
        <f>'CSA Wrksht'!F63</f>
        <v>0</v>
      </c>
      <c r="E63" s="43"/>
      <c r="F63" s="2"/>
      <c r="G63" s="145">
        <f>SUM(G55:G62)</f>
        <v>0</v>
      </c>
      <c r="H63" s="162">
        <f>SUM(H55:H62)</f>
        <v>0</v>
      </c>
      <c r="I63" s="162">
        <f>SUM(I55:I62)</f>
        <v>0</v>
      </c>
      <c r="J63" s="162">
        <f>SUM(J55:J62)</f>
        <v>0</v>
      </c>
      <c r="K63" s="182" t="e">
        <f>ROUND(MAX((F63/$D$4*$D$6)-I63,(F63-I63)/$D$5),2)</f>
        <v>#DIV/0!</v>
      </c>
      <c r="L63" s="163">
        <f>SUM(L55:L62)</f>
        <v>0</v>
      </c>
      <c r="M63" s="145">
        <f>SUM(M55:M62)</f>
        <v>0</v>
      </c>
    </row>
    <row r="64" spans="1:13" ht="15" customHeight="1" thickBot="1" x14ac:dyDescent="0.3">
      <c r="A64" s="152"/>
      <c r="B64" s="15">
        <f>'CSA Wrksht'!A64</f>
        <v>0</v>
      </c>
      <c r="C64" s="16">
        <f>'CSA Wrksht'!B64</f>
        <v>0</v>
      </c>
      <c r="D64" s="60">
        <f>'CSA Wrksht'!F64</f>
        <v>0</v>
      </c>
      <c r="E64" s="15"/>
      <c r="F64" s="147" t="str">
        <f>IF((SUM(F55:F62))&gt;F63,"Please check funding above","")</f>
        <v/>
      </c>
      <c r="L64" s="148" t="e">
        <f>MIN(K63,J63)</f>
        <v>#DIV/0!</v>
      </c>
      <c r="M64" s="149" t="s">
        <v>172</v>
      </c>
    </row>
    <row r="65" spans="1:13" ht="16.5" customHeight="1" x14ac:dyDescent="0.25">
      <c r="A65" s="152"/>
      <c r="B65" s="84" t="s">
        <v>204</v>
      </c>
      <c r="C65" s="85" t="s">
        <v>167</v>
      </c>
      <c r="D65" s="13">
        <f>'CSA Wrksht'!F65</f>
        <v>0</v>
      </c>
      <c r="E65" s="14"/>
    </row>
    <row r="66" spans="1:13" x14ac:dyDescent="0.25">
      <c r="B66" s="77">
        <f>'CSA Wrksht'!A66</f>
        <v>30</v>
      </c>
      <c r="C66" s="55" t="str">
        <f>'CSA Wrksht'!B66</f>
        <v>Information and Referal</v>
      </c>
      <c r="D66" s="55" t="str">
        <f>'CSA Wrksht'!F66</f>
        <v>Hours</v>
      </c>
      <c r="E66" s="83"/>
      <c r="F66" s="75"/>
      <c r="G66" s="139">
        <f>'CSA Wrksht'!L66</f>
        <v>0</v>
      </c>
      <c r="H66" s="140">
        <f t="shared" si="3"/>
        <v>0</v>
      </c>
      <c r="I66" s="76"/>
      <c r="J66" s="142">
        <f t="shared" ref="J66:J71" si="13">ROUND(H66-I66,2)</f>
        <v>0</v>
      </c>
      <c r="K66" s="181" t="str">
        <f t="shared" ref="K66:K71" si="14">IF(F66="","XXXXXXXXXX",ROUND(MAX((F66/$D$4*$D$6)-I66,(F66-I66)/$D$5),2))</f>
        <v>XXXXXXXXXX</v>
      </c>
      <c r="L66" s="76"/>
      <c r="M66" s="130">
        <f t="shared" ref="M66:M71" si="15">IF(E66="",0,L66/E66)</f>
        <v>0</v>
      </c>
    </row>
    <row r="67" spans="1:13" x14ac:dyDescent="0.25">
      <c r="B67" s="77">
        <f>'CSA Wrksht'!A67</f>
        <v>16</v>
      </c>
      <c r="C67" s="55" t="str">
        <f>'CSA Wrksht'!B67</f>
        <v>Prevention - Client Specific</v>
      </c>
      <c r="D67" s="55" t="str">
        <f>'CSA Wrksht'!F67</f>
        <v>Hours</v>
      </c>
      <c r="E67" s="83"/>
      <c r="F67" s="75"/>
      <c r="G67" s="139">
        <f>'CSA Wrksht'!L67</f>
        <v>0</v>
      </c>
      <c r="H67" s="140">
        <f t="shared" si="3"/>
        <v>0</v>
      </c>
      <c r="I67" s="76"/>
      <c r="J67" s="142">
        <f t="shared" si="13"/>
        <v>0</v>
      </c>
      <c r="K67" s="181" t="str">
        <f t="shared" si="14"/>
        <v>XXXXXXXXXX</v>
      </c>
      <c r="L67" s="76"/>
      <c r="M67" s="130">
        <f t="shared" si="15"/>
        <v>0</v>
      </c>
    </row>
    <row r="68" spans="1:13" x14ac:dyDescent="0.25">
      <c r="B68" s="77">
        <f>'CSA Wrksht'!A68</f>
        <v>16</v>
      </c>
      <c r="C68" s="55" t="str">
        <f>'CSA Wrksht'!B68</f>
        <v>Prevention - Non-Client Specific</v>
      </c>
      <c r="D68" s="55" t="str">
        <f>'CSA Wrksht'!F68</f>
        <v>Hours</v>
      </c>
      <c r="E68" s="83"/>
      <c r="F68" s="75"/>
      <c r="G68" s="139">
        <f>'CSA Wrksht'!L68</f>
        <v>0</v>
      </c>
      <c r="H68" s="140">
        <f t="shared" si="3"/>
        <v>0</v>
      </c>
      <c r="I68" s="76"/>
      <c r="J68" s="142">
        <f t="shared" si="13"/>
        <v>0</v>
      </c>
      <c r="K68" s="181" t="str">
        <f t="shared" si="14"/>
        <v>XXXXXXXXXX</v>
      </c>
      <c r="L68" s="76"/>
      <c r="M68" s="130">
        <f t="shared" si="15"/>
        <v>0</v>
      </c>
    </row>
    <row r="69" spans="1:13" x14ac:dyDescent="0.25">
      <c r="B69" s="77">
        <f>'CSA Wrksht'!A69</f>
        <v>17</v>
      </c>
      <c r="C69" s="55" t="str">
        <f>'CSA Wrksht'!B69</f>
        <v>Prevention/Intervention Day</v>
      </c>
      <c r="D69" s="55" t="str">
        <f>'CSA Wrksht'!F69</f>
        <v>Days</v>
      </c>
      <c r="E69" s="83"/>
      <c r="F69" s="75"/>
      <c r="G69" s="139">
        <f>'CSA Wrksht'!L69</f>
        <v>0</v>
      </c>
      <c r="H69" s="140">
        <f t="shared" si="3"/>
        <v>0</v>
      </c>
      <c r="I69" s="76"/>
      <c r="J69" s="142">
        <f t="shared" si="13"/>
        <v>0</v>
      </c>
      <c r="K69" s="181" t="str">
        <f t="shared" si="14"/>
        <v>XXXXXXXXXX</v>
      </c>
      <c r="L69" s="76"/>
      <c r="M69" s="130">
        <f t="shared" si="15"/>
        <v>0</v>
      </c>
    </row>
    <row r="70" spans="1:13" x14ac:dyDescent="0.25">
      <c r="B70" s="77">
        <f>'CSA Wrksht'!A70</f>
        <v>0</v>
      </c>
      <c r="C70" s="78">
        <f>'CSA Wrksht'!B70</f>
        <v>0</v>
      </c>
      <c r="D70" s="64">
        <f>'CSA Wrksht'!F70</f>
        <v>0</v>
      </c>
      <c r="E70" s="83"/>
      <c r="F70" s="75"/>
      <c r="G70" s="139">
        <f>'CSA Wrksht'!L70</f>
        <v>0</v>
      </c>
      <c r="H70" s="140">
        <f t="shared" si="3"/>
        <v>0</v>
      </c>
      <c r="I70" s="76"/>
      <c r="J70" s="142">
        <f t="shared" si="13"/>
        <v>0</v>
      </c>
      <c r="K70" s="181" t="str">
        <f t="shared" si="14"/>
        <v>XXXXXXXXXX</v>
      </c>
      <c r="L70" s="76"/>
      <c r="M70" s="130">
        <f t="shared" si="15"/>
        <v>0</v>
      </c>
    </row>
    <row r="71" spans="1:13" ht="15.75" customHeight="1" x14ac:dyDescent="0.25">
      <c r="B71" s="77">
        <f>'CSA Wrksht'!A71</f>
        <v>0</v>
      </c>
      <c r="C71" s="78">
        <f>'CSA Wrksht'!B71</f>
        <v>0</v>
      </c>
      <c r="D71" s="64">
        <f>'CSA Wrksht'!F71</f>
        <v>0</v>
      </c>
      <c r="E71" s="83"/>
      <c r="F71" s="75"/>
      <c r="G71" s="139">
        <f>'CSA Wrksht'!L71</f>
        <v>0</v>
      </c>
      <c r="H71" s="140">
        <f t="shared" si="3"/>
        <v>0</v>
      </c>
      <c r="I71" s="76"/>
      <c r="J71" s="142">
        <f t="shared" si="13"/>
        <v>0</v>
      </c>
      <c r="K71" s="181" t="str">
        <f t="shared" si="14"/>
        <v>XXXXXXXXXX</v>
      </c>
      <c r="L71" s="76"/>
      <c r="M71" s="130">
        <f t="shared" si="15"/>
        <v>0</v>
      </c>
    </row>
    <row r="72" spans="1:13" ht="6.75" customHeight="1" x14ac:dyDescent="0.25">
      <c r="A72" s="152"/>
      <c r="B72" s="12">
        <f>'CSA Wrksht'!A72</f>
        <v>0</v>
      </c>
      <c r="C72" s="13">
        <f>'CSA Wrksht'!B72</f>
        <v>0</v>
      </c>
      <c r="D72" s="13">
        <f>'CSA Wrksht'!F72</f>
        <v>0</v>
      </c>
      <c r="E72" s="14"/>
      <c r="K72" s="144"/>
    </row>
    <row r="73" spans="1:13" ht="15" customHeight="1" thickBot="1" x14ac:dyDescent="0.3">
      <c r="A73" s="152"/>
      <c r="B73" s="41" t="s">
        <v>204</v>
      </c>
      <c r="C73" s="42" t="s">
        <v>171</v>
      </c>
      <c r="D73" s="42">
        <f>'CSA Wrksht'!F73</f>
        <v>0</v>
      </c>
      <c r="E73" s="43"/>
      <c r="F73" s="2"/>
      <c r="G73" s="145">
        <f>SUM(G65:G72)</f>
        <v>0</v>
      </c>
      <c r="H73" s="162">
        <f>SUM(H65:H72)</f>
        <v>0</v>
      </c>
      <c r="I73" s="162">
        <f>SUM(I65:I72)</f>
        <v>0</v>
      </c>
      <c r="J73" s="162">
        <f>SUM(J65:J72)</f>
        <v>0</v>
      </c>
      <c r="K73" s="182" t="e">
        <f>ROUND(MAX((F73/$D$4*$D$6)-I73,(F73-I73)/$D$5),2)</f>
        <v>#DIV/0!</v>
      </c>
      <c r="L73" s="163">
        <f>SUM(L65:L72)</f>
        <v>0</v>
      </c>
      <c r="M73" s="145">
        <f>SUM(M65:M72)</f>
        <v>0</v>
      </c>
    </row>
    <row r="74" spans="1:13" ht="15" customHeight="1" thickBot="1" x14ac:dyDescent="0.3">
      <c r="A74" s="152"/>
      <c r="B74" s="15"/>
      <c r="C74" s="15"/>
      <c r="D74" s="9"/>
      <c r="E74" s="15"/>
      <c r="F74" s="147" t="str">
        <f>IF((SUM(F65:F72))&gt;F73,"Please check funding above","")</f>
        <v/>
      </c>
      <c r="L74" s="148" t="e">
        <f>MIN(K73,J73)</f>
        <v>#DIV/0!</v>
      </c>
      <c r="M74" s="149" t="s">
        <v>172</v>
      </c>
    </row>
    <row r="75" spans="1:13" ht="7.5" customHeight="1" x14ac:dyDescent="0.25">
      <c r="B75" s="12"/>
      <c r="C75" s="13"/>
      <c r="D75" s="13"/>
      <c r="E75" s="14"/>
      <c r="K75" s="144"/>
    </row>
    <row r="76" spans="1:13" x14ac:dyDescent="0.25">
      <c r="B76" s="41"/>
      <c r="C76" s="42" t="s">
        <v>148</v>
      </c>
      <c r="D76" s="42"/>
      <c r="E76" s="43"/>
      <c r="F76" s="162">
        <f t="shared" ref="F76:M76" si="16">F25+F53+F63+F73</f>
        <v>0</v>
      </c>
      <c r="G76" s="145">
        <f t="shared" si="16"/>
        <v>0</v>
      </c>
      <c r="H76" s="162">
        <f t="shared" si="16"/>
        <v>0</v>
      </c>
      <c r="I76" s="162">
        <f t="shared" si="16"/>
        <v>0</v>
      </c>
      <c r="J76" s="162">
        <f t="shared" si="16"/>
        <v>0</v>
      </c>
      <c r="K76" s="146" t="e">
        <f t="shared" si="16"/>
        <v>#DIV/0!</v>
      </c>
      <c r="L76" s="162">
        <f t="shared" si="16"/>
        <v>0</v>
      </c>
      <c r="M76" s="145">
        <f t="shared" si="16"/>
        <v>0</v>
      </c>
    </row>
    <row r="77" spans="1:13" x14ac:dyDescent="0.25">
      <c r="B77" s="12"/>
      <c r="C77" s="13"/>
      <c r="D77" s="13"/>
      <c r="E77" s="14"/>
      <c r="F77" s="147"/>
    </row>
    <row r="78" spans="1:13" x14ac:dyDescent="0.25">
      <c r="B78" s="12"/>
      <c r="C78" s="13"/>
      <c r="D78" s="13"/>
      <c r="E78" s="14"/>
    </row>
    <row r="79" spans="1:13" ht="15.75" x14ac:dyDescent="0.25">
      <c r="B79" s="95" t="s">
        <v>227</v>
      </c>
      <c r="C79" s="96"/>
      <c r="D79" s="96"/>
      <c r="E79" s="96"/>
      <c r="F79" s="96"/>
      <c r="G79" s="96"/>
      <c r="H79" s="96"/>
      <c r="I79" s="96"/>
      <c r="J79" s="96"/>
      <c r="K79" s="88"/>
      <c r="L79" s="108"/>
      <c r="M79" s="109"/>
    </row>
    <row r="80" spans="1:13" ht="15.75" x14ac:dyDescent="0.25">
      <c r="B80" s="97" t="s">
        <v>229</v>
      </c>
      <c r="C80" s="92"/>
      <c r="D80" s="92"/>
      <c r="E80" s="92"/>
      <c r="F80" s="92"/>
      <c r="G80" s="92"/>
      <c r="H80" s="92"/>
      <c r="I80" s="92"/>
      <c r="J80" s="92"/>
      <c r="K80" s="86"/>
      <c r="L80" s="110"/>
      <c r="M80" s="111"/>
    </row>
    <row r="81" spans="2:13" ht="15.75" x14ac:dyDescent="0.25">
      <c r="B81" s="97"/>
      <c r="C81" s="93"/>
      <c r="D81" s="93"/>
      <c r="E81" s="93"/>
      <c r="F81" s="93"/>
      <c r="G81" s="93"/>
      <c r="H81" s="93"/>
      <c r="I81" s="93"/>
      <c r="J81" s="93"/>
      <c r="K81" s="86"/>
      <c r="L81" s="110"/>
      <c r="M81" s="111"/>
    </row>
    <row r="82" spans="2:13" ht="15.75" x14ac:dyDescent="0.25">
      <c r="B82" s="205">
        <f>Master!$B$31</f>
        <v>0</v>
      </c>
      <c r="C82" s="206"/>
      <c r="D82" s="91"/>
      <c r="E82" s="206">
        <f>Master!$E$31</f>
        <v>0</v>
      </c>
      <c r="F82" s="206"/>
      <c r="G82" s="91"/>
      <c r="H82" s="173">
        <f>Master!$G$31</f>
        <v>0</v>
      </c>
      <c r="I82" s="92"/>
      <c r="J82" s="92"/>
      <c r="K82" s="86"/>
      <c r="L82" s="110"/>
      <c r="M82" s="111"/>
    </row>
    <row r="83" spans="2:13" ht="15.75" x14ac:dyDescent="0.25">
      <c r="B83" s="106" t="s">
        <v>230</v>
      </c>
      <c r="C83" s="107"/>
      <c r="D83" s="99"/>
      <c r="E83" s="98" t="s">
        <v>225</v>
      </c>
      <c r="F83" s="99"/>
      <c r="G83" s="100"/>
      <c r="H83" s="98" t="s">
        <v>226</v>
      </c>
      <c r="I83" s="100"/>
      <c r="J83" s="100"/>
      <c r="K83" s="87"/>
      <c r="L83" s="112"/>
      <c r="M83" s="113"/>
    </row>
    <row r="84" spans="2:13" x14ac:dyDescent="0.25">
      <c r="B84" s="12"/>
      <c r="C84" s="14"/>
      <c r="D84" s="14"/>
      <c r="E84" s="14"/>
    </row>
    <row r="85" spans="2:13" x14ac:dyDescent="0.25">
      <c r="B85" s="12"/>
      <c r="C85" s="14"/>
      <c r="D85" s="14"/>
      <c r="E85" s="14"/>
    </row>
    <row r="86" spans="2:13" x14ac:dyDescent="0.25">
      <c r="B86" s="12"/>
      <c r="C86" s="14"/>
      <c r="D86" s="14"/>
      <c r="E86" s="14"/>
    </row>
    <row r="87" spans="2:13" x14ac:dyDescent="0.25">
      <c r="B87" s="12"/>
      <c r="C87" s="13"/>
      <c r="D87" s="13"/>
      <c r="E87" s="14"/>
    </row>
    <row r="88" spans="2:13" x14ac:dyDescent="0.25">
      <c r="B88" s="12"/>
      <c r="C88" s="13"/>
      <c r="D88" s="13"/>
      <c r="E88" s="14"/>
    </row>
    <row r="89" spans="2:13" x14ac:dyDescent="0.25">
      <c r="B89" s="12"/>
      <c r="C89" s="13"/>
      <c r="D89" s="13"/>
      <c r="E89" s="14"/>
    </row>
    <row r="90" spans="2:13" x14ac:dyDescent="0.25">
      <c r="B90" s="12"/>
      <c r="C90" s="13"/>
      <c r="D90" s="13"/>
      <c r="E90" s="14"/>
    </row>
    <row r="91" spans="2:13" x14ac:dyDescent="0.25">
      <c r="B91" s="12"/>
      <c r="C91" s="13"/>
      <c r="D91" s="13"/>
      <c r="E91" s="14"/>
    </row>
    <row r="92" spans="2:13" x14ac:dyDescent="0.25">
      <c r="B92" s="12"/>
      <c r="C92" s="14"/>
      <c r="D92" s="14"/>
      <c r="E92" s="14"/>
    </row>
    <row r="93" spans="2:13" x14ac:dyDescent="0.25">
      <c r="B93" s="12"/>
      <c r="C93" s="14"/>
      <c r="D93" s="14"/>
    </row>
    <row r="94" spans="2:13" x14ac:dyDescent="0.25">
      <c r="B94" s="12"/>
      <c r="C94" s="14"/>
      <c r="D94" s="14"/>
    </row>
    <row r="95" spans="2:13" x14ac:dyDescent="0.25">
      <c r="B95" s="12"/>
      <c r="C95" s="14"/>
      <c r="D95" s="14"/>
    </row>
    <row r="96" spans="2:13" x14ac:dyDescent="0.25">
      <c r="B96" s="12"/>
      <c r="C96" s="13"/>
      <c r="D96" s="14"/>
    </row>
    <row r="97" spans="2:4" x14ac:dyDescent="0.25">
      <c r="B97" s="12"/>
      <c r="C97" s="13"/>
      <c r="D97" s="14"/>
    </row>
    <row r="98" spans="2:4" x14ac:dyDescent="0.25">
      <c r="B98" s="12"/>
      <c r="C98" s="13"/>
      <c r="D98" s="14"/>
    </row>
    <row r="99" spans="2:4" x14ac:dyDescent="0.25">
      <c r="B99" s="12"/>
      <c r="C99" s="13"/>
      <c r="D99" s="14"/>
    </row>
    <row r="100" spans="2:4" x14ac:dyDescent="0.25">
      <c r="B100" s="12"/>
      <c r="C100" s="13"/>
      <c r="D100" s="14"/>
    </row>
    <row r="101" spans="2:4" x14ac:dyDescent="0.25">
      <c r="B101" s="12"/>
      <c r="C101" s="13"/>
      <c r="D101" s="14"/>
    </row>
    <row r="102" spans="2:4" x14ac:dyDescent="0.25">
      <c r="B102" s="44"/>
      <c r="C102" s="14"/>
      <c r="D102" s="14"/>
    </row>
    <row r="103" spans="2:4" x14ac:dyDescent="0.25">
      <c r="B103" s="15"/>
      <c r="C103" s="16"/>
      <c r="D103" s="16"/>
    </row>
    <row r="104" spans="2:4" x14ac:dyDescent="0.25">
      <c r="B104" s="12"/>
      <c r="C104" s="13"/>
      <c r="D104" s="14"/>
    </row>
    <row r="105" spans="2:4" x14ac:dyDescent="0.25">
      <c r="B105" s="12"/>
      <c r="C105" s="13"/>
      <c r="D105" s="14"/>
    </row>
    <row r="106" spans="2:4" x14ac:dyDescent="0.25">
      <c r="B106" s="12"/>
      <c r="C106" s="13"/>
      <c r="D106" s="14"/>
    </row>
    <row r="107" spans="2:4" x14ac:dyDescent="0.25">
      <c r="B107" s="12"/>
      <c r="C107" s="13"/>
      <c r="D107" s="14"/>
    </row>
    <row r="108" spans="2:4" x14ac:dyDescent="0.25">
      <c r="B108" s="12"/>
      <c r="C108" s="13"/>
      <c r="D108" s="14"/>
    </row>
    <row r="109" spans="2:4" x14ac:dyDescent="0.25">
      <c r="B109" s="12"/>
      <c r="C109" s="13"/>
      <c r="D109" s="14"/>
    </row>
    <row r="110" spans="2:4" x14ac:dyDescent="0.25">
      <c r="B110" s="17"/>
      <c r="C110" s="13"/>
      <c r="D110" s="13"/>
    </row>
    <row r="111" spans="2:4" x14ac:dyDescent="0.25">
      <c r="B111" s="15"/>
      <c r="C111" s="16"/>
      <c r="D111" s="16"/>
    </row>
    <row r="112" spans="2:4" x14ac:dyDescent="0.25">
      <c r="B112" s="12"/>
      <c r="C112" s="13"/>
      <c r="D112" s="14"/>
    </row>
    <row r="113" spans="2:4" x14ac:dyDescent="0.25">
      <c r="B113" s="12"/>
      <c r="C113" s="13"/>
      <c r="D113" s="14"/>
    </row>
    <row r="114" spans="2:4" x14ac:dyDescent="0.25">
      <c r="B114" s="12"/>
      <c r="C114" s="13"/>
      <c r="D114" s="14"/>
    </row>
    <row r="115" spans="2:4" x14ac:dyDescent="0.25">
      <c r="B115" s="12"/>
      <c r="C115" s="13"/>
      <c r="D115" s="14"/>
    </row>
    <row r="116" spans="2:4" x14ac:dyDescent="0.25">
      <c r="B116" s="12"/>
      <c r="C116" s="13"/>
      <c r="D116" s="14"/>
    </row>
    <row r="117" spans="2:4" x14ac:dyDescent="0.25">
      <c r="B117" s="12"/>
      <c r="C117" s="13"/>
      <c r="D117" s="14"/>
    </row>
    <row r="118" spans="2:4" x14ac:dyDescent="0.25">
      <c r="B118" s="15"/>
      <c r="C118" s="14"/>
      <c r="D118" s="14"/>
    </row>
    <row r="119" spans="2:4" x14ac:dyDescent="0.25">
      <c r="B119" s="15"/>
      <c r="C119" s="16"/>
      <c r="D119" s="16"/>
    </row>
    <row r="120" spans="2:4" x14ac:dyDescent="0.25">
      <c r="B120" s="12"/>
      <c r="C120" s="13"/>
      <c r="D120" s="14"/>
    </row>
    <row r="121" spans="2:4" x14ac:dyDescent="0.25">
      <c r="B121" s="12"/>
      <c r="C121" s="13"/>
      <c r="D121" s="14"/>
    </row>
    <row r="122" spans="2:4" x14ac:dyDescent="0.25">
      <c r="B122" s="15"/>
      <c r="C122" s="14"/>
      <c r="D122" s="14"/>
    </row>
    <row r="123" spans="2:4" x14ac:dyDescent="0.25">
      <c r="B123" s="15"/>
      <c r="C123" s="16"/>
      <c r="D123" s="16"/>
    </row>
    <row r="124" spans="2:4" x14ac:dyDescent="0.25">
      <c r="B124" s="12"/>
      <c r="C124" s="13"/>
      <c r="D124" s="14"/>
    </row>
    <row r="125" spans="2:4" x14ac:dyDescent="0.25">
      <c r="B125" s="12"/>
      <c r="C125" s="13"/>
      <c r="D125" s="14"/>
    </row>
    <row r="126" spans="2:4" x14ac:dyDescent="0.25">
      <c r="B126" s="12"/>
      <c r="C126" s="13"/>
      <c r="D126" s="14"/>
    </row>
    <row r="127" spans="2:4" x14ac:dyDescent="0.25">
      <c r="B127" s="12"/>
      <c r="C127" s="13"/>
      <c r="D127" s="14"/>
    </row>
    <row r="128" spans="2:4" x14ac:dyDescent="0.25">
      <c r="B128" s="12"/>
      <c r="C128" s="13"/>
      <c r="D128" s="14"/>
    </row>
    <row r="129" spans="2:4" x14ac:dyDescent="0.25">
      <c r="B129" s="12"/>
      <c r="C129" s="13"/>
      <c r="D129" s="13"/>
    </row>
    <row r="130" spans="2:4" x14ac:dyDescent="0.25">
      <c r="B130" s="18"/>
      <c r="C130" s="45"/>
      <c r="D130" s="16"/>
    </row>
    <row r="131" spans="2:4" x14ac:dyDescent="0.25">
      <c r="B131" s="18"/>
      <c r="C131" s="16"/>
      <c r="D131" s="16"/>
    </row>
    <row r="132" spans="2:4" x14ac:dyDescent="0.25">
      <c r="B132" s="12"/>
      <c r="C132" s="13"/>
      <c r="D132" s="14"/>
    </row>
    <row r="133" spans="2:4" x14ac:dyDescent="0.25">
      <c r="B133" s="12"/>
      <c r="C133" s="13"/>
      <c r="D133" s="14"/>
    </row>
    <row r="134" spans="2:4" x14ac:dyDescent="0.25">
      <c r="B134" s="12"/>
      <c r="C134" s="14"/>
      <c r="D134" s="14"/>
    </row>
    <row r="135" spans="2:4" x14ac:dyDescent="0.25">
      <c r="B135" s="12"/>
      <c r="C135" s="13"/>
      <c r="D135" s="14"/>
    </row>
    <row r="136" spans="2:4" x14ac:dyDescent="0.25">
      <c r="B136" s="12"/>
      <c r="C136" s="13"/>
      <c r="D136" s="14"/>
    </row>
    <row r="137" spans="2:4" x14ac:dyDescent="0.25">
      <c r="B137" s="12"/>
      <c r="C137" s="13"/>
      <c r="D137" s="14"/>
    </row>
    <row r="138" spans="2:4" x14ac:dyDescent="0.25">
      <c r="B138" s="12"/>
      <c r="C138" s="14"/>
      <c r="D138" s="14"/>
    </row>
    <row r="139" spans="2:4" x14ac:dyDescent="0.25">
      <c r="B139" s="12"/>
      <c r="C139" s="14"/>
      <c r="D139" s="14"/>
    </row>
    <row r="140" spans="2:4" x14ac:dyDescent="0.25">
      <c r="B140" s="12"/>
      <c r="C140" s="14"/>
      <c r="D140" s="14"/>
    </row>
    <row r="141" spans="2:4" x14ac:dyDescent="0.25">
      <c r="B141" s="12"/>
      <c r="C141" s="14"/>
      <c r="D141" s="14"/>
    </row>
    <row r="142" spans="2:4" x14ac:dyDescent="0.25">
      <c r="B142" s="12"/>
      <c r="C142" s="13"/>
      <c r="D142" s="14"/>
    </row>
    <row r="143" spans="2:4" x14ac:dyDescent="0.25">
      <c r="B143" s="12"/>
      <c r="C143" s="13"/>
      <c r="D143" s="14"/>
    </row>
    <row r="144" spans="2:4" x14ac:dyDescent="0.25">
      <c r="B144" s="12"/>
      <c r="C144" s="13"/>
      <c r="D144" s="14"/>
    </row>
    <row r="145" spans="2:4" x14ac:dyDescent="0.25">
      <c r="B145" s="12"/>
      <c r="C145" s="13"/>
      <c r="D145" s="14"/>
    </row>
    <row r="146" spans="2:4" x14ac:dyDescent="0.25">
      <c r="B146" s="12"/>
      <c r="C146" s="14"/>
      <c r="D146" s="14"/>
    </row>
    <row r="147" spans="2:4" x14ac:dyDescent="0.25">
      <c r="B147" s="12"/>
      <c r="C147" s="14"/>
      <c r="D147" s="14"/>
    </row>
    <row r="148" spans="2:4" x14ac:dyDescent="0.25">
      <c r="B148" s="12"/>
      <c r="C148" s="14"/>
      <c r="D148" s="14"/>
    </row>
    <row r="149" spans="2:4" x14ac:dyDescent="0.25">
      <c r="B149" s="12"/>
      <c r="C149" s="13"/>
      <c r="D149" s="14"/>
    </row>
    <row r="150" spans="2:4" x14ac:dyDescent="0.25">
      <c r="B150" s="12"/>
      <c r="C150" s="14"/>
      <c r="D150" s="14"/>
    </row>
    <row r="151" spans="2:4" x14ac:dyDescent="0.25">
      <c r="B151" s="30"/>
      <c r="C151" s="46"/>
      <c r="D151" s="31"/>
    </row>
    <row r="152" spans="2:4" x14ac:dyDescent="0.25">
      <c r="B152" s="12"/>
      <c r="C152" s="14"/>
      <c r="D152" s="14"/>
    </row>
    <row r="153" spans="2:4" x14ac:dyDescent="0.25">
      <c r="B153" s="12"/>
      <c r="C153" s="13"/>
      <c r="D153" s="14"/>
    </row>
    <row r="154" spans="2:4" x14ac:dyDescent="0.25">
      <c r="B154" s="29"/>
      <c r="C154" s="47"/>
      <c r="D154" s="152"/>
    </row>
    <row r="155" spans="2:4" x14ac:dyDescent="0.25">
      <c r="B155" s="15"/>
      <c r="C155" s="47"/>
      <c r="D155" s="152"/>
    </row>
    <row r="156" spans="2:4" x14ac:dyDescent="0.25">
      <c r="B156" s="29"/>
      <c r="C156" s="14"/>
      <c r="D156" s="152"/>
    </row>
    <row r="157" spans="2:4" x14ac:dyDescent="0.25">
      <c r="B157" s="29"/>
      <c r="C157" s="14"/>
      <c r="D157" s="152"/>
    </row>
    <row r="158" spans="2:4" x14ac:dyDescent="0.25">
      <c r="B158" s="15"/>
      <c r="C158" s="47"/>
      <c r="D158" s="152"/>
    </row>
  </sheetData>
  <sheetProtection password="DE6E" sheet="1" objects="1" scenarios="1" formatColumns="0" formatRows="0"/>
  <mergeCells count="13">
    <mergeCell ref="E82:F82"/>
    <mergeCell ref="B82:C82"/>
    <mergeCell ref="G1:J1"/>
    <mergeCell ref="D2:F2"/>
    <mergeCell ref="G2:J2"/>
    <mergeCell ref="D3:F3"/>
    <mergeCell ref="G3:J3"/>
    <mergeCell ref="D4:F4"/>
    <mergeCell ref="D5:F5"/>
    <mergeCell ref="D7:F7"/>
    <mergeCell ref="D8:F8"/>
    <mergeCell ref="D1:F1"/>
    <mergeCell ref="D6:F6"/>
  </mergeCells>
  <conditionalFormatting sqref="L73">
    <cfRule type="cellIs" dxfId="5" priority="4" operator="greaterThan">
      <formula>L74</formula>
    </cfRule>
  </conditionalFormatting>
  <conditionalFormatting sqref="L63">
    <cfRule type="cellIs" dxfId="4" priority="3" operator="greaterThan">
      <formula>L64</formula>
    </cfRule>
  </conditionalFormatting>
  <conditionalFormatting sqref="L53">
    <cfRule type="cellIs" dxfId="3" priority="2" operator="greaterThan">
      <formula>L54</formula>
    </cfRule>
  </conditionalFormatting>
  <conditionalFormatting sqref="L25">
    <cfRule type="cellIs" dxfId="2" priority="1" operator="greaterThan">
      <formula>L26</formula>
    </cfRule>
  </conditionalFormatting>
  <dataValidations disablePrompts="1" count="1">
    <dataValidation type="custom" allowBlank="1" showInputMessage="1" showErrorMessage="1" error="Amount Due must be equal or lesser than Unpaid Earnings. If a Funding Amount is added to this Cost Center, Amount Due must be the lesser amount between Unpaid Earnings and Prorated Share. " sqref="L15:L23 L28:L51 L56:L61 L66:L71">
      <formula1>IF(L15&lt;=MIN(J15,K15), TRUE, FALSE)</formula1>
    </dataValidation>
  </dataValidations>
  <hyperlinks>
    <hyperlink ref="M1" location="Master!A1" display="(Return to Master Tab)"/>
  </hyperlinks>
  <pageMargins left="0.25" right="0.25" top="0.75" bottom="0.75" header="0.3" footer="0.3"/>
  <pageSetup scale="45" orientation="portrait" horizont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FFFF66"/>
  </sheetPr>
  <dimension ref="A1:M138"/>
  <sheetViews>
    <sheetView showGridLines="0" showZeros="0" zoomScaleNormal="100" workbookViewId="0">
      <pane ySplit="12" topLeftCell="A13" activePane="bottomLeft" state="frozen"/>
      <selection activeCell="G1" sqref="G1:J1"/>
      <selection pane="bottomLeft" activeCell="C19" sqref="C19"/>
    </sheetView>
  </sheetViews>
  <sheetFormatPr defaultRowHeight="15" x14ac:dyDescent="0.25"/>
  <cols>
    <col min="1" max="1" width="2.140625" style="122" customWidth="1"/>
    <col min="2" max="2" width="9.140625" style="122"/>
    <col min="3" max="3" width="35.5703125" style="122" bestFit="1" customWidth="1"/>
    <col min="4" max="4" width="18.28515625" style="122" bestFit="1" customWidth="1"/>
    <col min="5" max="5" width="16.28515625" style="122" customWidth="1"/>
    <col min="6" max="6" width="20" style="122" customWidth="1"/>
    <col min="7" max="7" width="21.140625" style="122" customWidth="1"/>
    <col min="8" max="12" width="17.42578125" style="122" customWidth="1"/>
    <col min="13" max="13" width="13.140625" style="122" customWidth="1"/>
    <col min="14" max="16384" width="9.140625" style="122"/>
  </cols>
  <sheetData>
    <row r="1" spans="2:13" x14ac:dyDescent="0.25">
      <c r="B1" s="180" t="str">
        <f>Master!A3</f>
        <v xml:space="preserve">a. </v>
      </c>
      <c r="C1" s="180" t="str">
        <f>Master!B3</f>
        <v>Agency Name:</v>
      </c>
      <c r="D1" s="211">
        <f>Master!C3</f>
        <v>0</v>
      </c>
      <c r="E1" s="211"/>
      <c r="F1" s="211"/>
      <c r="G1" s="210" t="s">
        <v>147</v>
      </c>
      <c r="H1" s="210"/>
      <c r="I1" s="210"/>
      <c r="J1" s="210"/>
      <c r="M1" s="123" t="s">
        <v>237</v>
      </c>
    </row>
    <row r="2" spans="2:13" x14ac:dyDescent="0.25">
      <c r="B2" s="180" t="str">
        <f>Master!A4</f>
        <v xml:space="preserve">b. </v>
      </c>
      <c r="C2" s="180" t="str">
        <f>Master!B4</f>
        <v>Contract No.:</v>
      </c>
      <c r="D2" s="208">
        <f>Master!C4</f>
        <v>0</v>
      </c>
      <c r="E2" s="208"/>
      <c r="F2" s="208"/>
      <c r="G2" s="210" t="s">
        <v>104</v>
      </c>
      <c r="H2" s="210"/>
      <c r="I2" s="210"/>
      <c r="J2" s="210"/>
      <c r="M2" s="124" t="str">
        <f>Master!$G$1</f>
        <v>Rev.03/31/2014</v>
      </c>
    </row>
    <row r="3" spans="2:13" x14ac:dyDescent="0.25">
      <c r="B3" s="180" t="str">
        <f>Master!A5</f>
        <v xml:space="preserve">c. </v>
      </c>
      <c r="C3" s="180" t="str">
        <f>Master!B5</f>
        <v>Month/Year of :</v>
      </c>
      <c r="D3" s="212">
        <f>Master!C5</f>
        <v>0</v>
      </c>
      <c r="E3" s="208"/>
      <c r="F3" s="208"/>
      <c r="G3" s="210" t="s">
        <v>99</v>
      </c>
      <c r="H3" s="210"/>
      <c r="I3" s="210"/>
      <c r="J3" s="210"/>
      <c r="M3" s="124" t="str">
        <f>Master!$G$2</f>
        <v>Version: 3.2.1</v>
      </c>
    </row>
    <row r="4" spans="2:13" x14ac:dyDescent="0.25">
      <c r="B4" s="180" t="str">
        <f>Master!A6</f>
        <v xml:space="preserve">d.  </v>
      </c>
      <c r="C4" s="180" t="str">
        <f>Master!B6</f>
        <v># months in the contract:</v>
      </c>
      <c r="D4" s="208">
        <f>Master!C6</f>
        <v>0</v>
      </c>
      <c r="E4" s="208"/>
      <c r="F4" s="208"/>
      <c r="I4" s="125"/>
    </row>
    <row r="5" spans="2:13" x14ac:dyDescent="0.25">
      <c r="B5" s="180" t="str">
        <f>Master!A7</f>
        <v>e.</v>
      </c>
      <c r="C5" s="180" t="str">
        <f>Master!B7</f>
        <v># months remaining (including month in c.):</v>
      </c>
      <c r="D5" s="208">
        <f>Master!C7</f>
        <v>0</v>
      </c>
      <c r="E5" s="208"/>
      <c r="F5" s="208"/>
    </row>
    <row r="6" spans="2:13" s="177" customFormat="1" x14ac:dyDescent="0.25">
      <c r="B6" s="180" t="str">
        <f>Master!A8</f>
        <v xml:space="preserve">f.  </v>
      </c>
      <c r="C6" s="180" t="str">
        <f>Master!B8</f>
        <v># months incurred (including month in c.):</v>
      </c>
      <c r="D6" s="208">
        <f>Master!C8</f>
        <v>0</v>
      </c>
      <c r="E6" s="208"/>
      <c r="F6" s="208"/>
    </row>
    <row r="7" spans="2:13" x14ac:dyDescent="0.25">
      <c r="B7" s="180" t="str">
        <f>Master!A9</f>
        <v xml:space="preserve">g.  </v>
      </c>
      <c r="C7" s="180" t="str">
        <f>Master!B9</f>
        <v>Federal ID:</v>
      </c>
      <c r="D7" s="208">
        <f>Master!C9</f>
        <v>0</v>
      </c>
      <c r="E7" s="208"/>
      <c r="F7" s="208"/>
    </row>
    <row r="8" spans="2:13" x14ac:dyDescent="0.25">
      <c r="B8" s="180" t="str">
        <f>Master!A10</f>
        <v>h.</v>
      </c>
      <c r="C8" s="180" t="str">
        <f>Master!B10</f>
        <v>Address:</v>
      </c>
      <c r="D8" s="208">
        <f>Master!C10</f>
        <v>0</v>
      </c>
      <c r="E8" s="208"/>
      <c r="F8" s="208"/>
      <c r="G8" s="135"/>
      <c r="H8" s="135"/>
      <c r="I8" s="135"/>
      <c r="J8" s="135"/>
    </row>
    <row r="10" spans="2:13" ht="42" customHeight="1" x14ac:dyDescent="0.25">
      <c r="B10" s="3" t="s">
        <v>9</v>
      </c>
      <c r="C10" s="33" t="s">
        <v>5</v>
      </c>
      <c r="D10" s="3" t="s">
        <v>218</v>
      </c>
      <c r="E10" s="33" t="s">
        <v>6</v>
      </c>
      <c r="F10" s="33" t="s">
        <v>89</v>
      </c>
      <c r="G10" s="3" t="s">
        <v>77</v>
      </c>
      <c r="H10" s="34" t="s">
        <v>8</v>
      </c>
      <c r="I10" s="33" t="s">
        <v>91</v>
      </c>
      <c r="J10" s="33" t="s">
        <v>34</v>
      </c>
      <c r="K10" s="33" t="s">
        <v>35</v>
      </c>
      <c r="L10" s="33" t="s">
        <v>36</v>
      </c>
      <c r="M10" s="33" t="s">
        <v>37</v>
      </c>
    </row>
    <row r="11" spans="2:13" ht="22.5" customHeight="1" x14ac:dyDescent="0.25">
      <c r="B11" s="35"/>
      <c r="C11" s="35"/>
      <c r="D11" s="5"/>
      <c r="E11" s="36" t="s">
        <v>90</v>
      </c>
      <c r="F11" s="36" t="s">
        <v>90</v>
      </c>
      <c r="G11" s="7" t="s">
        <v>220</v>
      </c>
      <c r="H11" s="37" t="s">
        <v>174</v>
      </c>
      <c r="I11" s="36" t="s">
        <v>175</v>
      </c>
      <c r="J11" s="38" t="s">
        <v>177</v>
      </c>
      <c r="K11" s="36" t="s">
        <v>176</v>
      </c>
      <c r="L11" s="39" t="s">
        <v>178</v>
      </c>
      <c r="M11" s="136" t="s">
        <v>179</v>
      </c>
    </row>
    <row r="12" spans="2:13" x14ac:dyDescent="0.25">
      <c r="B12" s="40">
        <v>1</v>
      </c>
      <c r="C12" s="40">
        <v>2</v>
      </c>
      <c r="D12" s="8">
        <v>3</v>
      </c>
      <c r="E12" s="40">
        <v>4</v>
      </c>
      <c r="F12" s="40">
        <v>5</v>
      </c>
      <c r="G12" s="40">
        <v>6</v>
      </c>
      <c r="H12" s="40">
        <v>7</v>
      </c>
      <c r="I12" s="40">
        <v>8</v>
      </c>
      <c r="J12" s="40">
        <v>9</v>
      </c>
      <c r="K12" s="40">
        <v>10</v>
      </c>
      <c r="L12" s="40">
        <v>11</v>
      </c>
      <c r="M12" s="40">
        <v>12</v>
      </c>
    </row>
    <row r="13" spans="2:13" ht="9" customHeight="1" x14ac:dyDescent="0.25">
      <c r="B13" s="12"/>
      <c r="C13" s="13"/>
      <c r="D13" s="13"/>
      <c r="E13" s="14"/>
    </row>
    <row r="14" spans="2:13" ht="15.75" customHeight="1" x14ac:dyDescent="0.25">
      <c r="B14" s="9" t="s">
        <v>201</v>
      </c>
      <c r="C14" s="60" t="s">
        <v>164</v>
      </c>
      <c r="D14" s="13"/>
      <c r="E14" s="14"/>
    </row>
    <row r="15" spans="2:13" x14ac:dyDescent="0.25">
      <c r="B15" s="77">
        <f>'CSA Wrksht'!A15</f>
        <v>18</v>
      </c>
      <c r="C15" s="55" t="str">
        <f>'CSA Wrksht'!B15</f>
        <v>Residential Level 1</v>
      </c>
      <c r="D15" s="55" t="str">
        <f>'CSA Wrksht'!F15</f>
        <v>Days</v>
      </c>
      <c r="E15" s="83"/>
      <c r="F15" s="75"/>
      <c r="G15" s="139">
        <f>'CSA Wrksht'!M15</f>
        <v>0</v>
      </c>
      <c r="H15" s="140">
        <f>E15*G15</f>
        <v>0</v>
      </c>
      <c r="I15" s="76"/>
      <c r="J15" s="142">
        <f t="shared" ref="J15:J23" si="0">ROUND(H15-I15,2)</f>
        <v>0</v>
      </c>
      <c r="K15" s="181" t="str">
        <f t="shared" ref="K15:K23" si="1">IF(F15="","XXXXXXXXXX",ROUND(MAX((F15/$D$4*$D$6)-I15,(F15-I15)/$D$5),2))</f>
        <v>XXXXXXXXXX</v>
      </c>
      <c r="L15" s="76"/>
      <c r="M15" s="130">
        <f t="shared" ref="M15:M23" si="2">IF(E15="",0,L15/E15)</f>
        <v>0</v>
      </c>
    </row>
    <row r="16" spans="2:13" x14ac:dyDescent="0.25">
      <c r="B16" s="77">
        <f>'CSA Wrksht'!A16</f>
        <v>19</v>
      </c>
      <c r="C16" s="55" t="str">
        <f>'CSA Wrksht'!B16</f>
        <v>Residential Level 2</v>
      </c>
      <c r="D16" s="55" t="str">
        <f>'CSA Wrksht'!F16</f>
        <v>Days</v>
      </c>
      <c r="E16" s="83"/>
      <c r="F16" s="75"/>
      <c r="G16" s="139">
        <f>'CSA Wrksht'!M16</f>
        <v>0</v>
      </c>
      <c r="H16" s="140">
        <f t="shared" ref="H16:H71" si="3">E16*G16</f>
        <v>0</v>
      </c>
      <c r="I16" s="76"/>
      <c r="J16" s="142">
        <f t="shared" si="0"/>
        <v>0</v>
      </c>
      <c r="K16" s="181" t="str">
        <f t="shared" si="1"/>
        <v>XXXXXXXXXX</v>
      </c>
      <c r="L16" s="76"/>
      <c r="M16" s="130">
        <f t="shared" si="2"/>
        <v>0</v>
      </c>
    </row>
    <row r="17" spans="1:13" x14ac:dyDescent="0.25">
      <c r="B17" s="77">
        <f>'CSA Wrksht'!A17</f>
        <v>20</v>
      </c>
      <c r="C17" s="55" t="str">
        <f>'CSA Wrksht'!B17</f>
        <v>Residential Level 3</v>
      </c>
      <c r="D17" s="55" t="str">
        <f>'CSA Wrksht'!F17</f>
        <v>Days</v>
      </c>
      <c r="E17" s="83"/>
      <c r="F17" s="75"/>
      <c r="G17" s="139">
        <f>'CSA Wrksht'!M17</f>
        <v>0</v>
      </c>
      <c r="H17" s="140">
        <f t="shared" si="3"/>
        <v>0</v>
      </c>
      <c r="I17" s="76"/>
      <c r="J17" s="142">
        <f t="shared" si="0"/>
        <v>0</v>
      </c>
      <c r="K17" s="181" t="str">
        <f t="shared" si="1"/>
        <v>XXXXXXXXXX</v>
      </c>
      <c r="L17" s="76"/>
      <c r="M17" s="130">
        <f t="shared" si="2"/>
        <v>0</v>
      </c>
    </row>
    <row r="18" spans="1:13" x14ac:dyDescent="0.25">
      <c r="B18" s="77">
        <f>'CSA Wrksht'!A18</f>
        <v>21</v>
      </c>
      <c r="C18" s="55" t="str">
        <f>'CSA Wrksht'!B18</f>
        <v>Residential Level 4</v>
      </c>
      <c r="D18" s="55" t="str">
        <f>'CSA Wrksht'!F18</f>
        <v>Days</v>
      </c>
      <c r="E18" s="83"/>
      <c r="F18" s="75"/>
      <c r="G18" s="139">
        <f>'CSA Wrksht'!M18</f>
        <v>0</v>
      </c>
      <c r="H18" s="140">
        <f t="shared" si="3"/>
        <v>0</v>
      </c>
      <c r="I18" s="76"/>
      <c r="J18" s="142">
        <f t="shared" si="0"/>
        <v>0</v>
      </c>
      <c r="K18" s="181" t="str">
        <f t="shared" si="1"/>
        <v>XXXXXXXXXX</v>
      </c>
      <c r="L18" s="76"/>
      <c r="M18" s="130">
        <f t="shared" si="2"/>
        <v>0</v>
      </c>
    </row>
    <row r="19" spans="1:13" x14ac:dyDescent="0.25">
      <c r="B19" s="77">
        <f>'CSA Wrksht'!A19</f>
        <v>36</v>
      </c>
      <c r="C19" s="55" t="str">
        <f>'CSA Wrksht'!B19</f>
        <v>Room &amp; Board Level 1</v>
      </c>
      <c r="D19" s="55" t="str">
        <f>'CSA Wrksht'!F19</f>
        <v>Days</v>
      </c>
      <c r="E19" s="83"/>
      <c r="F19" s="75"/>
      <c r="G19" s="139">
        <f>'CSA Wrksht'!M19</f>
        <v>0</v>
      </c>
      <c r="H19" s="140">
        <f t="shared" si="3"/>
        <v>0</v>
      </c>
      <c r="I19" s="76"/>
      <c r="J19" s="142">
        <f t="shared" si="0"/>
        <v>0</v>
      </c>
      <c r="K19" s="181" t="str">
        <f t="shared" si="1"/>
        <v>XXXXXXXXXX</v>
      </c>
      <c r="L19" s="76"/>
      <c r="M19" s="130">
        <f t="shared" si="2"/>
        <v>0</v>
      </c>
    </row>
    <row r="20" spans="1:13" x14ac:dyDescent="0.25">
      <c r="B20" s="77">
        <f>'CSA Wrksht'!A20</f>
        <v>37</v>
      </c>
      <c r="C20" s="55" t="str">
        <f>'CSA Wrksht'!B20</f>
        <v>Room &amp; Board Level 2</v>
      </c>
      <c r="D20" s="55" t="str">
        <f>'CSA Wrksht'!F20</f>
        <v>Days</v>
      </c>
      <c r="E20" s="83"/>
      <c r="F20" s="75"/>
      <c r="G20" s="139">
        <f>'CSA Wrksht'!M20</f>
        <v>0</v>
      </c>
      <c r="H20" s="140">
        <f t="shared" si="3"/>
        <v>0</v>
      </c>
      <c r="I20" s="76"/>
      <c r="J20" s="142">
        <f t="shared" si="0"/>
        <v>0</v>
      </c>
      <c r="K20" s="181" t="str">
        <f t="shared" si="1"/>
        <v>XXXXXXXXXX</v>
      </c>
      <c r="L20" s="76"/>
      <c r="M20" s="130">
        <f t="shared" si="2"/>
        <v>0</v>
      </c>
    </row>
    <row r="21" spans="1:13" x14ac:dyDescent="0.25">
      <c r="B21" s="77">
        <f>'CSA Wrksht'!A21</f>
        <v>38</v>
      </c>
      <c r="C21" s="55" t="str">
        <f>'CSA Wrksht'!B21</f>
        <v>Room &amp; Board Level 3</v>
      </c>
      <c r="D21" s="55" t="str">
        <f>'CSA Wrksht'!F21</f>
        <v>Days</v>
      </c>
      <c r="E21" s="83"/>
      <c r="F21" s="75"/>
      <c r="G21" s="139">
        <f>'CSA Wrksht'!M21</f>
        <v>0</v>
      </c>
      <c r="H21" s="140">
        <f t="shared" si="3"/>
        <v>0</v>
      </c>
      <c r="I21" s="76"/>
      <c r="J21" s="142">
        <f t="shared" si="0"/>
        <v>0</v>
      </c>
      <c r="K21" s="181" t="str">
        <f t="shared" si="1"/>
        <v>XXXXXXXXXX</v>
      </c>
      <c r="L21" s="76"/>
      <c r="M21" s="130">
        <f t="shared" si="2"/>
        <v>0</v>
      </c>
    </row>
    <row r="22" spans="1:13" x14ac:dyDescent="0.25">
      <c r="B22" s="77">
        <f>'CSA Wrksht'!A22</f>
        <v>0</v>
      </c>
      <c r="C22" s="78">
        <f>'CSA Wrksht'!B22</f>
        <v>0</v>
      </c>
      <c r="D22" s="64">
        <f>'CSA Wrksht'!F22</f>
        <v>0</v>
      </c>
      <c r="E22" s="83"/>
      <c r="F22" s="75"/>
      <c r="G22" s="139">
        <f>'CSA Wrksht'!M22</f>
        <v>0</v>
      </c>
      <c r="H22" s="140">
        <f t="shared" si="3"/>
        <v>0</v>
      </c>
      <c r="I22" s="76"/>
      <c r="J22" s="142">
        <f t="shared" si="0"/>
        <v>0</v>
      </c>
      <c r="K22" s="181" t="str">
        <f t="shared" si="1"/>
        <v>XXXXXXXXXX</v>
      </c>
      <c r="L22" s="76"/>
      <c r="M22" s="130">
        <f t="shared" si="2"/>
        <v>0</v>
      </c>
    </row>
    <row r="23" spans="1:13" ht="15.75" customHeight="1" x14ac:dyDescent="0.25">
      <c r="B23" s="77">
        <f>'CSA Wrksht'!A23</f>
        <v>0</v>
      </c>
      <c r="C23" s="78">
        <f>'CSA Wrksht'!B23</f>
        <v>0</v>
      </c>
      <c r="D23" s="64">
        <f>'CSA Wrksht'!F23</f>
        <v>0</v>
      </c>
      <c r="E23" s="83"/>
      <c r="F23" s="75"/>
      <c r="G23" s="139">
        <f>'CSA Wrksht'!M23</f>
        <v>0</v>
      </c>
      <c r="H23" s="140">
        <f t="shared" si="3"/>
        <v>0</v>
      </c>
      <c r="I23" s="76"/>
      <c r="J23" s="142">
        <f t="shared" si="0"/>
        <v>0</v>
      </c>
      <c r="K23" s="181" t="str">
        <f t="shared" si="1"/>
        <v>XXXXXXXXXX</v>
      </c>
      <c r="L23" s="76"/>
      <c r="M23" s="130">
        <f t="shared" si="2"/>
        <v>0</v>
      </c>
    </row>
    <row r="24" spans="1:13" ht="6.75" customHeight="1" x14ac:dyDescent="0.25">
      <c r="A24" s="152"/>
      <c r="B24" s="12">
        <f>'CSA Wrksht'!A24</f>
        <v>0</v>
      </c>
      <c r="C24" s="13">
        <f>'CSA Wrksht'!B24</f>
        <v>0</v>
      </c>
      <c r="D24" s="13">
        <f>'CSA Wrksht'!F24</f>
        <v>0</v>
      </c>
      <c r="E24" s="14"/>
      <c r="K24" s="144"/>
    </row>
    <row r="25" spans="1:13" s="59" customFormat="1" ht="15" customHeight="1" x14ac:dyDescent="0.25">
      <c r="B25" s="84"/>
      <c r="C25" s="85"/>
      <c r="D25" s="85"/>
      <c r="E25" s="54"/>
      <c r="F25" s="156"/>
      <c r="G25" s="157"/>
      <c r="H25" s="156"/>
      <c r="I25" s="156"/>
      <c r="J25" s="156"/>
      <c r="K25" s="158"/>
      <c r="L25" s="156"/>
      <c r="M25" s="157"/>
    </row>
    <row r="26" spans="1:13" s="59" customFormat="1" ht="15" customHeight="1" x14ac:dyDescent="0.25">
      <c r="B26" s="15"/>
      <c r="C26" s="16"/>
      <c r="D26" s="60"/>
      <c r="E26" s="15"/>
      <c r="F26" s="159"/>
      <c r="L26" s="160"/>
      <c r="M26" s="161"/>
    </row>
    <row r="27" spans="1:13" ht="16.5" customHeight="1" x14ac:dyDescent="0.25">
      <c r="A27" s="152"/>
      <c r="B27" s="84" t="s">
        <v>205</v>
      </c>
      <c r="C27" s="85" t="s">
        <v>165</v>
      </c>
      <c r="D27" s="13">
        <f>'CSA Wrksht'!F27</f>
        <v>0</v>
      </c>
      <c r="E27" s="14"/>
    </row>
    <row r="28" spans="1:13" x14ac:dyDescent="0.25">
      <c r="B28" s="77">
        <f>'CSA Wrksht'!A28</f>
        <v>29</v>
      </c>
      <c r="C28" s="55" t="str">
        <f>'CSA Wrksht'!B28</f>
        <v>Aftercare -  Individual</v>
      </c>
      <c r="D28" s="55" t="str">
        <f>'CSA Wrksht'!F28</f>
        <v>Hours</v>
      </c>
      <c r="E28" s="83"/>
      <c r="F28" s="75"/>
      <c r="G28" s="139">
        <f>'CSA Wrksht'!M28</f>
        <v>0</v>
      </c>
      <c r="H28" s="140">
        <f t="shared" si="3"/>
        <v>0</v>
      </c>
      <c r="I28" s="76"/>
      <c r="J28" s="142">
        <f t="shared" ref="J28:J38" si="4">ROUND(H28-I28,2)</f>
        <v>0</v>
      </c>
      <c r="K28" s="181" t="str">
        <f t="shared" ref="K28:K38" si="5">IF(F28="","XXXXXXXXXX",ROUND(MAX((F28/$D$4*$D$6)-I28,(F28-I28)/$D$5),2))</f>
        <v>XXXXXXXXXX</v>
      </c>
      <c r="L28" s="76"/>
      <c r="M28" s="130">
        <f t="shared" ref="M28:M38" si="6">IF(E28="",0,L28/E28)</f>
        <v>0</v>
      </c>
    </row>
    <row r="29" spans="1:13" x14ac:dyDescent="0.25">
      <c r="B29" s="77">
        <f>'CSA Wrksht'!A29</f>
        <v>43</v>
      </c>
      <c r="C29" s="55" t="str">
        <f>'CSA Wrksht'!B29</f>
        <v>Aftercare - Group</v>
      </c>
      <c r="D29" s="55" t="str">
        <f>'CSA Wrksht'!F29</f>
        <v>Hours</v>
      </c>
      <c r="E29" s="83"/>
      <c r="F29" s="75"/>
      <c r="G29" s="139">
        <f>'CSA Wrksht'!M29</f>
        <v>0</v>
      </c>
      <c r="H29" s="140">
        <f t="shared" si="3"/>
        <v>0</v>
      </c>
      <c r="I29" s="76"/>
      <c r="J29" s="142">
        <f t="shared" si="4"/>
        <v>0</v>
      </c>
      <c r="K29" s="181" t="str">
        <f t="shared" si="5"/>
        <v>XXXXXXXXXX</v>
      </c>
      <c r="L29" s="76"/>
      <c r="M29" s="130">
        <f t="shared" si="6"/>
        <v>0</v>
      </c>
    </row>
    <row r="30" spans="1:13" x14ac:dyDescent="0.25">
      <c r="B30" s="77">
        <f>'CSA Wrksht'!A30</f>
        <v>1</v>
      </c>
      <c r="C30" s="55" t="str">
        <f>'CSA Wrksht'!B30</f>
        <v>Assessment</v>
      </c>
      <c r="D30" s="55" t="str">
        <f>'CSA Wrksht'!F30</f>
        <v>Hours</v>
      </c>
      <c r="E30" s="83"/>
      <c r="F30" s="75"/>
      <c r="G30" s="139">
        <f>'CSA Wrksht'!M30</f>
        <v>0</v>
      </c>
      <c r="H30" s="140">
        <f t="shared" si="3"/>
        <v>0</v>
      </c>
      <c r="I30" s="76"/>
      <c r="J30" s="142">
        <f t="shared" si="4"/>
        <v>0</v>
      </c>
      <c r="K30" s="181" t="str">
        <f t="shared" si="5"/>
        <v>XXXXXXXXXX</v>
      </c>
      <c r="L30" s="76"/>
      <c r="M30" s="130">
        <f t="shared" si="6"/>
        <v>0</v>
      </c>
    </row>
    <row r="31" spans="1:13" x14ac:dyDescent="0.25">
      <c r="B31" s="77">
        <f>'CSA Wrksht'!A31</f>
        <v>2</v>
      </c>
      <c r="C31" s="55" t="str">
        <f>'CSA Wrksht'!B31</f>
        <v>Case Management</v>
      </c>
      <c r="D31" s="55" t="str">
        <f>'CSA Wrksht'!F31</f>
        <v>Hours</v>
      </c>
      <c r="E31" s="83"/>
      <c r="F31" s="75"/>
      <c r="G31" s="139">
        <f>'CSA Wrksht'!M31</f>
        <v>0</v>
      </c>
      <c r="H31" s="140">
        <f t="shared" si="3"/>
        <v>0</v>
      </c>
      <c r="I31" s="76"/>
      <c r="J31" s="142">
        <f t="shared" si="4"/>
        <v>0</v>
      </c>
      <c r="K31" s="181" t="str">
        <f t="shared" si="5"/>
        <v>XXXXXXXXXX</v>
      </c>
      <c r="L31" s="76"/>
      <c r="M31" s="130">
        <f t="shared" si="6"/>
        <v>0</v>
      </c>
    </row>
    <row r="32" spans="1:13" hidden="1" x14ac:dyDescent="0.25">
      <c r="B32" s="77">
        <f>'CSA Wrksht'!A32</f>
        <v>0</v>
      </c>
      <c r="C32" s="55">
        <f>'CSA Wrksht'!B32</f>
        <v>0</v>
      </c>
      <c r="D32" s="55">
        <f>'CSA Wrksht'!F32</f>
        <v>0</v>
      </c>
      <c r="E32" s="83"/>
      <c r="F32" s="75"/>
      <c r="G32" s="139">
        <f>'CSA Wrksht'!M32</f>
        <v>0</v>
      </c>
      <c r="H32" s="140">
        <f t="shared" si="3"/>
        <v>0</v>
      </c>
      <c r="I32" s="76"/>
      <c r="J32" s="142">
        <f t="shared" si="4"/>
        <v>0</v>
      </c>
      <c r="K32" s="181" t="str">
        <f t="shared" si="5"/>
        <v>XXXXXXXXXX</v>
      </c>
      <c r="L32" s="76"/>
      <c r="M32" s="130">
        <f t="shared" si="6"/>
        <v>0</v>
      </c>
    </row>
    <row r="33" spans="2:13" hidden="1" x14ac:dyDescent="0.25">
      <c r="B33" s="77">
        <f>'CSA Wrksht'!A33</f>
        <v>0</v>
      </c>
      <c r="C33" s="55">
        <f>'CSA Wrksht'!B33</f>
        <v>0</v>
      </c>
      <c r="D33" s="55">
        <f>'CSA Wrksht'!F33</f>
        <v>0</v>
      </c>
      <c r="E33" s="83"/>
      <c r="F33" s="75"/>
      <c r="G33" s="139">
        <f>'CSA Wrksht'!M33</f>
        <v>0</v>
      </c>
      <c r="H33" s="140">
        <f t="shared" si="3"/>
        <v>0</v>
      </c>
      <c r="I33" s="76"/>
      <c r="J33" s="142">
        <f t="shared" si="4"/>
        <v>0</v>
      </c>
      <c r="K33" s="181" t="str">
        <f t="shared" si="5"/>
        <v>XXXXXXXXXX</v>
      </c>
      <c r="L33" s="76"/>
      <c r="M33" s="130">
        <f t="shared" si="6"/>
        <v>0</v>
      </c>
    </row>
    <row r="34" spans="2:13" x14ac:dyDescent="0.25">
      <c r="B34" s="77">
        <f>'CSA Wrksht'!A34</f>
        <v>6</v>
      </c>
      <c r="C34" s="55" t="str">
        <f>'CSA Wrksht'!B34</f>
        <v>Day/Night</v>
      </c>
      <c r="D34" s="55" t="str">
        <f>'CSA Wrksht'!F34</f>
        <v>Days</v>
      </c>
      <c r="E34" s="83"/>
      <c r="F34" s="75"/>
      <c r="G34" s="139">
        <f>'CSA Wrksht'!M34</f>
        <v>0</v>
      </c>
      <c r="H34" s="140">
        <f t="shared" si="3"/>
        <v>0</v>
      </c>
      <c r="I34" s="76"/>
      <c r="J34" s="142">
        <f t="shared" si="4"/>
        <v>0</v>
      </c>
      <c r="K34" s="181" t="str">
        <f t="shared" si="5"/>
        <v>XXXXXXXXXX</v>
      </c>
      <c r="L34" s="76"/>
      <c r="M34" s="130">
        <f t="shared" si="6"/>
        <v>0</v>
      </c>
    </row>
    <row r="35" spans="2:13" x14ac:dyDescent="0.25">
      <c r="B35" s="77">
        <f>'CSA Wrksht'!A35</f>
        <v>28</v>
      </c>
      <c r="C35" s="55" t="str">
        <f>'CSA Wrksht'!B35</f>
        <v>Incidental Expenses</v>
      </c>
      <c r="D35" s="55" t="str">
        <f>'CSA Wrksht'!F35</f>
        <v>1 Unit = $50.00</v>
      </c>
      <c r="E35" s="83"/>
      <c r="F35" s="75"/>
      <c r="G35" s="139">
        <f>'CSA Wrksht'!M35</f>
        <v>0</v>
      </c>
      <c r="H35" s="140">
        <f t="shared" si="3"/>
        <v>0</v>
      </c>
      <c r="I35" s="76"/>
      <c r="J35" s="142">
        <f t="shared" si="4"/>
        <v>0</v>
      </c>
      <c r="K35" s="181" t="str">
        <f t="shared" si="5"/>
        <v>XXXXXXXXXX</v>
      </c>
      <c r="L35" s="76"/>
      <c r="M35" s="130">
        <f t="shared" si="6"/>
        <v>0</v>
      </c>
    </row>
    <row r="36" spans="2:13" x14ac:dyDescent="0.25">
      <c r="B36" s="77">
        <f>'CSA Wrksht'!A36</f>
        <v>8</v>
      </c>
      <c r="C36" s="55" t="str">
        <f>'CSA Wrksht'!B36</f>
        <v>In-Home &amp; On Site</v>
      </c>
      <c r="D36" s="55" t="str">
        <f>'CSA Wrksht'!F36</f>
        <v>Hours</v>
      </c>
      <c r="E36" s="83"/>
      <c r="F36" s="75"/>
      <c r="G36" s="139">
        <f>'CSA Wrksht'!M36</f>
        <v>0</v>
      </c>
      <c r="H36" s="140">
        <f t="shared" si="3"/>
        <v>0</v>
      </c>
      <c r="I36" s="76"/>
      <c r="J36" s="142">
        <f t="shared" si="4"/>
        <v>0</v>
      </c>
      <c r="K36" s="181" t="str">
        <f t="shared" si="5"/>
        <v>XXXXXXXXXX</v>
      </c>
      <c r="L36" s="76"/>
      <c r="M36" s="130">
        <f t="shared" si="6"/>
        <v>0</v>
      </c>
    </row>
    <row r="37" spans="2:13" x14ac:dyDescent="0.25">
      <c r="B37" s="77">
        <f>'CSA Wrksht'!A37</f>
        <v>42</v>
      </c>
      <c r="C37" s="55" t="str">
        <f>'CSA Wrksht'!B37</f>
        <v>Intervention - Group</v>
      </c>
      <c r="D37" s="55" t="str">
        <f>'CSA Wrksht'!F37</f>
        <v>Hours</v>
      </c>
      <c r="E37" s="83"/>
      <c r="F37" s="75"/>
      <c r="G37" s="139">
        <f>'CSA Wrksht'!M37</f>
        <v>0</v>
      </c>
      <c r="H37" s="140">
        <f t="shared" si="3"/>
        <v>0</v>
      </c>
      <c r="I37" s="76"/>
      <c r="J37" s="142">
        <f t="shared" si="4"/>
        <v>0</v>
      </c>
      <c r="K37" s="181" t="str">
        <f t="shared" si="5"/>
        <v>XXXXXXXXXX</v>
      </c>
      <c r="L37" s="76"/>
      <c r="M37" s="130">
        <f t="shared" si="6"/>
        <v>0</v>
      </c>
    </row>
    <row r="38" spans="2:13" x14ac:dyDescent="0.25">
      <c r="B38" s="77">
        <f>'CSA Wrksht'!A38</f>
        <v>11</v>
      </c>
      <c r="C38" s="55" t="str">
        <f>'CSA Wrksht'!B38</f>
        <v>Intervention - Individual</v>
      </c>
      <c r="D38" s="55" t="str">
        <f>'CSA Wrksht'!F38</f>
        <v>Hours</v>
      </c>
      <c r="E38" s="83"/>
      <c r="F38" s="75"/>
      <c r="G38" s="139">
        <f>'CSA Wrksht'!M38</f>
        <v>0</v>
      </c>
      <c r="H38" s="140">
        <f t="shared" si="3"/>
        <v>0</v>
      </c>
      <c r="I38" s="76"/>
      <c r="J38" s="142">
        <f t="shared" si="4"/>
        <v>0</v>
      </c>
      <c r="K38" s="181" t="str">
        <f t="shared" si="5"/>
        <v>XXXXXXXXXX</v>
      </c>
      <c r="L38" s="76"/>
      <c r="M38" s="130">
        <f t="shared" si="6"/>
        <v>0</v>
      </c>
    </row>
    <row r="39" spans="2:13" x14ac:dyDescent="0.25">
      <c r="B39" s="77">
        <f>'CSA Wrksht'!A39</f>
        <v>12</v>
      </c>
      <c r="C39" s="55" t="str">
        <f>'CSA Wrksht'!B39</f>
        <v>Medical Services</v>
      </c>
      <c r="D39" s="55" t="str">
        <f>'CSA Wrksht'!F39</f>
        <v>Hours</v>
      </c>
      <c r="E39" s="131"/>
      <c r="F39" s="131"/>
      <c r="G39" s="131"/>
      <c r="H39" s="131"/>
      <c r="I39" s="131"/>
      <c r="J39" s="131"/>
      <c r="K39" s="131"/>
      <c r="L39" s="131"/>
      <c r="M39" s="131"/>
    </row>
    <row r="40" spans="2:13" x14ac:dyDescent="0.25">
      <c r="B40" s="77">
        <f>'CSA Wrksht'!A40</f>
        <v>35</v>
      </c>
      <c r="C40" s="55" t="str">
        <f>'CSA Wrksht'!B40</f>
        <v>Outpatient - Group</v>
      </c>
      <c r="D40" s="55" t="str">
        <f>'CSA Wrksht'!F40</f>
        <v>Hours</v>
      </c>
      <c r="E40" s="83"/>
      <c r="F40" s="75"/>
      <c r="G40" s="139">
        <f>'CSA Wrksht'!M40</f>
        <v>0</v>
      </c>
      <c r="H40" s="140">
        <f t="shared" si="3"/>
        <v>0</v>
      </c>
      <c r="I40" s="76"/>
      <c r="J40" s="142">
        <f t="shared" ref="J40:J48" si="7">ROUND(H40-I40,2)</f>
        <v>0</v>
      </c>
      <c r="K40" s="181" t="str">
        <f t="shared" ref="K40:K48" si="8">IF(F40="","XXXXXXXXXX",ROUND(MAX((F40/$D$4*$D$6)-I40,(F40-I40)/$D$5),2))</f>
        <v>XXXXXXXXXX</v>
      </c>
      <c r="L40" s="76"/>
      <c r="M40" s="130">
        <f t="shared" ref="M40:M48" si="9">IF(E40="",0,L40/E40)</f>
        <v>0</v>
      </c>
    </row>
    <row r="41" spans="2:13" x14ac:dyDescent="0.25">
      <c r="B41" s="77">
        <f>'CSA Wrksht'!A41</f>
        <v>14</v>
      </c>
      <c r="C41" s="55" t="str">
        <f>'CSA Wrksht'!B41</f>
        <v>Outpatient - Individual</v>
      </c>
      <c r="D41" s="55" t="str">
        <f>'CSA Wrksht'!F41</f>
        <v>Hours</v>
      </c>
      <c r="E41" s="83"/>
      <c r="F41" s="75"/>
      <c r="G41" s="139">
        <f>'CSA Wrksht'!M41</f>
        <v>0</v>
      </c>
      <c r="H41" s="140">
        <f t="shared" si="3"/>
        <v>0</v>
      </c>
      <c r="I41" s="76"/>
      <c r="J41" s="142">
        <f t="shared" si="7"/>
        <v>0</v>
      </c>
      <c r="K41" s="181" t="str">
        <f t="shared" si="8"/>
        <v>XXXXXXXXXX</v>
      </c>
      <c r="L41" s="76"/>
      <c r="M41" s="130">
        <f t="shared" si="9"/>
        <v>0</v>
      </c>
    </row>
    <row r="42" spans="2:13" x14ac:dyDescent="0.25">
      <c r="B42" s="77">
        <f>'CSA Wrksht'!A42</f>
        <v>15</v>
      </c>
      <c r="C42" s="55" t="str">
        <f>'CSA Wrksht'!B42</f>
        <v>Outreach</v>
      </c>
      <c r="D42" s="55" t="str">
        <f>'CSA Wrksht'!F42</f>
        <v>Hours</v>
      </c>
      <c r="E42" s="83"/>
      <c r="F42" s="75"/>
      <c r="G42" s="139">
        <f>'CSA Wrksht'!M42</f>
        <v>0</v>
      </c>
      <c r="H42" s="140">
        <f t="shared" si="3"/>
        <v>0</v>
      </c>
      <c r="I42" s="76"/>
      <c r="J42" s="142">
        <f t="shared" si="7"/>
        <v>0</v>
      </c>
      <c r="K42" s="181" t="str">
        <f t="shared" si="8"/>
        <v>XXXXXXXXXX</v>
      </c>
      <c r="L42" s="76"/>
      <c r="M42" s="130">
        <f t="shared" si="9"/>
        <v>0</v>
      </c>
    </row>
    <row r="43" spans="2:13" x14ac:dyDescent="0.25">
      <c r="B43" s="77">
        <f>'CSA Wrksht'!A43</f>
        <v>47</v>
      </c>
      <c r="C43" s="55" t="str">
        <f>'CSA Wrksht'!B43</f>
        <v>Recovery Support - Group</v>
      </c>
      <c r="D43" s="55" t="str">
        <f>'CSA Wrksht'!F43</f>
        <v>Hours</v>
      </c>
      <c r="E43" s="83"/>
      <c r="F43" s="75"/>
      <c r="G43" s="139">
        <f>'CSA Wrksht'!M43</f>
        <v>0</v>
      </c>
      <c r="H43" s="140">
        <f t="shared" si="3"/>
        <v>0</v>
      </c>
      <c r="I43" s="76"/>
      <c r="J43" s="142">
        <f t="shared" si="7"/>
        <v>0</v>
      </c>
      <c r="K43" s="181" t="str">
        <f t="shared" si="8"/>
        <v>XXXXXXXXXX</v>
      </c>
      <c r="L43" s="76"/>
      <c r="M43" s="130">
        <f t="shared" si="9"/>
        <v>0</v>
      </c>
    </row>
    <row r="44" spans="2:13" x14ac:dyDescent="0.25">
      <c r="B44" s="77">
        <f>'CSA Wrksht'!A44</f>
        <v>46</v>
      </c>
      <c r="C44" s="55" t="str">
        <f>'CSA Wrksht'!B44</f>
        <v>Recovery Support - Individual</v>
      </c>
      <c r="D44" s="55" t="str">
        <f>'CSA Wrksht'!F44</f>
        <v>Hours</v>
      </c>
      <c r="E44" s="83"/>
      <c r="F44" s="75"/>
      <c r="G44" s="139">
        <f>'CSA Wrksht'!M44</f>
        <v>0</v>
      </c>
      <c r="H44" s="140">
        <f t="shared" si="3"/>
        <v>0</v>
      </c>
      <c r="I44" s="76"/>
      <c r="J44" s="142">
        <f t="shared" si="7"/>
        <v>0</v>
      </c>
      <c r="K44" s="181" t="str">
        <f t="shared" si="8"/>
        <v>XXXXXXXXXX</v>
      </c>
      <c r="L44" s="76"/>
      <c r="M44" s="130">
        <f t="shared" si="9"/>
        <v>0</v>
      </c>
    </row>
    <row r="45" spans="2:13" x14ac:dyDescent="0.25">
      <c r="B45" s="77">
        <f>'CSA Wrksht'!A45</f>
        <v>22</v>
      </c>
      <c r="C45" s="55" t="str">
        <f>'CSA Wrksht'!B45</f>
        <v>Respite Services</v>
      </c>
      <c r="D45" s="55" t="str">
        <f>'CSA Wrksht'!F45</f>
        <v>Hours</v>
      </c>
      <c r="E45" s="83"/>
      <c r="F45" s="75"/>
      <c r="G45" s="139">
        <f>'CSA Wrksht'!M45</f>
        <v>0</v>
      </c>
      <c r="H45" s="140">
        <f t="shared" si="3"/>
        <v>0</v>
      </c>
      <c r="I45" s="76"/>
      <c r="J45" s="142">
        <f t="shared" si="7"/>
        <v>0</v>
      </c>
      <c r="K45" s="181" t="str">
        <f t="shared" si="8"/>
        <v>XXXXXXXXXX</v>
      </c>
      <c r="L45" s="76"/>
      <c r="M45" s="130">
        <f t="shared" si="9"/>
        <v>0</v>
      </c>
    </row>
    <row r="46" spans="2:13" x14ac:dyDescent="0.25">
      <c r="B46" s="77">
        <f>'CSA Wrksht'!A46</f>
        <v>25</v>
      </c>
      <c r="C46" s="55" t="str">
        <f>'CSA Wrksht'!B46</f>
        <v>Supported Employment</v>
      </c>
      <c r="D46" s="55" t="str">
        <f>'CSA Wrksht'!F46</f>
        <v>Hours</v>
      </c>
      <c r="E46" s="83"/>
      <c r="F46" s="75"/>
      <c r="G46" s="139">
        <f>'CSA Wrksht'!M46</f>
        <v>0</v>
      </c>
      <c r="H46" s="140">
        <f t="shared" si="3"/>
        <v>0</v>
      </c>
      <c r="I46" s="76"/>
      <c r="J46" s="142">
        <f t="shared" si="7"/>
        <v>0</v>
      </c>
      <c r="K46" s="181" t="str">
        <f t="shared" si="8"/>
        <v>XXXXXXXXXX</v>
      </c>
      <c r="L46" s="76"/>
      <c r="M46" s="130">
        <f t="shared" si="9"/>
        <v>0</v>
      </c>
    </row>
    <row r="47" spans="2:13" x14ac:dyDescent="0.25">
      <c r="B47" s="77">
        <f>'CSA Wrksht'!A47</f>
        <v>26</v>
      </c>
      <c r="C47" s="55" t="str">
        <f>'CSA Wrksht'!B47</f>
        <v>Supportive Housing/Living</v>
      </c>
      <c r="D47" s="55" t="str">
        <f>'CSA Wrksht'!F47</f>
        <v>Hours</v>
      </c>
      <c r="E47" s="83"/>
      <c r="F47" s="75"/>
      <c r="G47" s="139">
        <f>'CSA Wrksht'!M47</f>
        <v>0</v>
      </c>
      <c r="H47" s="140">
        <f t="shared" si="3"/>
        <v>0</v>
      </c>
      <c r="I47" s="76"/>
      <c r="J47" s="142">
        <f t="shared" si="7"/>
        <v>0</v>
      </c>
      <c r="K47" s="181" t="str">
        <f t="shared" si="8"/>
        <v>XXXXXXXXXX</v>
      </c>
      <c r="L47" s="76"/>
      <c r="M47" s="130">
        <f t="shared" si="9"/>
        <v>0</v>
      </c>
    </row>
    <row r="48" spans="2:13" x14ac:dyDescent="0.25">
      <c r="B48" s="77">
        <f>'CSA Wrksht'!A48</f>
        <v>27</v>
      </c>
      <c r="C48" s="55" t="str">
        <f>'CSA Wrksht'!B48</f>
        <v>TASC</v>
      </c>
      <c r="D48" s="55" t="str">
        <f>'CSA Wrksht'!F48</f>
        <v>Hours</v>
      </c>
      <c r="E48" s="83"/>
      <c r="F48" s="75"/>
      <c r="G48" s="139">
        <f>'CSA Wrksht'!M48</f>
        <v>0</v>
      </c>
      <c r="H48" s="140">
        <f t="shared" si="3"/>
        <v>0</v>
      </c>
      <c r="I48" s="76"/>
      <c r="J48" s="142">
        <f t="shared" si="7"/>
        <v>0</v>
      </c>
      <c r="K48" s="181" t="str">
        <f t="shared" si="8"/>
        <v>XXXXXXXXXX</v>
      </c>
      <c r="L48" s="76"/>
      <c r="M48" s="130">
        <f t="shared" si="9"/>
        <v>0</v>
      </c>
    </row>
    <row r="49" spans="1:13" x14ac:dyDescent="0.25">
      <c r="B49" s="77">
        <f>'CSA Wrksht'!A49</f>
        <v>48</v>
      </c>
      <c r="C49" s="55" t="str">
        <f>'CSA Wrksht'!B49</f>
        <v>Training and Clinical Supervision</v>
      </c>
      <c r="D49" s="55" t="str">
        <f>'CSA Wrksht'!F49</f>
        <v>Hours</v>
      </c>
      <c r="E49" s="131"/>
      <c r="F49" s="131"/>
      <c r="G49" s="131"/>
      <c r="H49" s="131"/>
      <c r="I49" s="131"/>
      <c r="J49" s="131"/>
      <c r="K49" s="131"/>
      <c r="L49" s="131"/>
      <c r="M49" s="131"/>
    </row>
    <row r="50" spans="1:13" x14ac:dyDescent="0.25">
      <c r="B50" s="77">
        <f>'CSA Wrksht'!A50</f>
        <v>0</v>
      </c>
      <c r="C50" s="78">
        <f>'CSA Wrksht'!B50</f>
        <v>0</v>
      </c>
      <c r="D50" s="64">
        <f>'CSA Wrksht'!F50</f>
        <v>0</v>
      </c>
      <c r="E50" s="83"/>
      <c r="F50" s="75"/>
      <c r="G50" s="139">
        <f>'CSA Wrksht'!M50</f>
        <v>0</v>
      </c>
      <c r="H50" s="140">
        <f t="shared" si="3"/>
        <v>0</v>
      </c>
      <c r="I50" s="76"/>
      <c r="J50" s="142">
        <f>ROUND(H50-I50,2)</f>
        <v>0</v>
      </c>
      <c r="K50" s="181" t="str">
        <f t="shared" ref="K50:K51" si="10">IF(F50="","XXXXXXXXXX",ROUND(MAX((F50/$D$4*$D$6)-I50,(F50-I50)/$D$5),2))</f>
        <v>XXXXXXXXXX</v>
      </c>
      <c r="L50" s="76"/>
      <c r="M50" s="130">
        <f t="shared" ref="M50:M51" si="11">IF(E50="",0,L50/E50)</f>
        <v>0</v>
      </c>
    </row>
    <row r="51" spans="1:13" ht="15.75" customHeight="1" x14ac:dyDescent="0.25">
      <c r="B51" s="77">
        <f>'CSA Wrksht'!A51</f>
        <v>0</v>
      </c>
      <c r="C51" s="78">
        <f>'CSA Wrksht'!B51</f>
        <v>0</v>
      </c>
      <c r="D51" s="64">
        <f>'CSA Wrksht'!F51</f>
        <v>0</v>
      </c>
      <c r="E51" s="83"/>
      <c r="F51" s="75"/>
      <c r="G51" s="139">
        <f>'CSA Wrksht'!M51</f>
        <v>0</v>
      </c>
      <c r="H51" s="140">
        <f t="shared" si="3"/>
        <v>0</v>
      </c>
      <c r="I51" s="76"/>
      <c r="J51" s="142">
        <f>ROUND(H51-I51,2)</f>
        <v>0</v>
      </c>
      <c r="K51" s="181" t="str">
        <f t="shared" si="10"/>
        <v>XXXXXXXXXX</v>
      </c>
      <c r="L51" s="76"/>
      <c r="M51" s="130">
        <f t="shared" si="11"/>
        <v>0</v>
      </c>
    </row>
    <row r="52" spans="1:13" ht="6.75" customHeight="1" x14ac:dyDescent="0.25">
      <c r="A52" s="152"/>
      <c r="B52" s="12">
        <f>'CSA Wrksht'!A52</f>
        <v>0</v>
      </c>
      <c r="C52" s="13">
        <f>'CSA Wrksht'!B52</f>
        <v>0</v>
      </c>
      <c r="D52" s="13">
        <f>'CSA Wrksht'!F52</f>
        <v>0</v>
      </c>
      <c r="E52" s="14"/>
      <c r="K52" s="144"/>
    </row>
    <row r="53" spans="1:13" s="59" customFormat="1" ht="15" customHeight="1" x14ac:dyDescent="0.25">
      <c r="B53" s="84"/>
      <c r="C53" s="85"/>
      <c r="D53" s="85"/>
      <c r="E53" s="54"/>
      <c r="F53" s="156"/>
      <c r="G53" s="157"/>
      <c r="H53" s="156"/>
      <c r="I53" s="156"/>
      <c r="J53" s="156"/>
      <c r="K53" s="158"/>
      <c r="L53" s="156"/>
      <c r="M53" s="157"/>
    </row>
    <row r="54" spans="1:13" s="59" customFormat="1" ht="15" customHeight="1" x14ac:dyDescent="0.25">
      <c r="B54" s="15"/>
      <c r="C54" s="16"/>
      <c r="D54" s="60"/>
      <c r="E54" s="15"/>
      <c r="F54" s="159"/>
      <c r="L54" s="160"/>
      <c r="M54" s="161"/>
    </row>
    <row r="55" spans="1:13" ht="16.5" customHeight="1" x14ac:dyDescent="0.25">
      <c r="A55" s="152"/>
      <c r="B55" s="84" t="s">
        <v>203</v>
      </c>
      <c r="C55" s="85" t="s">
        <v>193</v>
      </c>
      <c r="D55" s="13">
        <f>'CSA Wrksht'!F55</f>
        <v>0</v>
      </c>
      <c r="E55" s="14"/>
    </row>
    <row r="56" spans="1:13" x14ac:dyDescent="0.25">
      <c r="B56" s="77">
        <f>'CSA Wrksht'!A56</f>
        <v>4</v>
      </c>
      <c r="C56" s="55" t="str">
        <f>'CSA Wrksht'!B56</f>
        <v>Crisis Support/Emergency - Client Specific</v>
      </c>
      <c r="D56" s="55" t="str">
        <f>'CSA Wrksht'!F56</f>
        <v>Hours</v>
      </c>
      <c r="E56" s="83"/>
      <c r="F56" s="75"/>
      <c r="G56" s="139">
        <f>'CSA Wrksht'!M56</f>
        <v>0</v>
      </c>
      <c r="H56" s="140">
        <f t="shared" si="3"/>
        <v>0</v>
      </c>
      <c r="I56" s="76"/>
      <c r="J56" s="142">
        <f t="shared" ref="J56:J61" si="12">ROUND(H56-I56,2)</f>
        <v>0</v>
      </c>
      <c r="K56" s="181" t="str">
        <f t="shared" ref="K56:K61" si="13">IF(F56="","XXXXXXXXXX",ROUND(MAX((F56/$D$4*$D$6)-I56,(F56-I56)/$D$5),2))</f>
        <v>XXXXXXXXXX</v>
      </c>
      <c r="L56" s="76"/>
      <c r="M56" s="130">
        <f t="shared" ref="M56:M61" si="14">IF(E56="",0,L56/E56)</f>
        <v>0</v>
      </c>
    </row>
    <row r="57" spans="1:13" x14ac:dyDescent="0.25">
      <c r="B57" s="77">
        <f>'CSA Wrksht'!A57</f>
        <v>4</v>
      </c>
      <c r="C57" s="55" t="str">
        <f>'CSA Wrksht'!B57</f>
        <v>Crisis Support/Emergency - Non-Client Specific</v>
      </c>
      <c r="D57" s="55" t="str">
        <f>'CSA Wrksht'!F57</f>
        <v>Hours</v>
      </c>
      <c r="E57" s="83"/>
      <c r="F57" s="75"/>
      <c r="G57" s="139">
        <f>'CSA Wrksht'!M57</f>
        <v>0</v>
      </c>
      <c r="H57" s="140">
        <f t="shared" si="3"/>
        <v>0</v>
      </c>
      <c r="I57" s="76"/>
      <c r="J57" s="142">
        <f t="shared" si="12"/>
        <v>0</v>
      </c>
      <c r="K57" s="181" t="str">
        <f t="shared" si="13"/>
        <v>XXXXXXXXXX</v>
      </c>
      <c r="L57" s="76"/>
      <c r="M57" s="130">
        <f t="shared" si="14"/>
        <v>0</v>
      </c>
    </row>
    <row r="58" spans="1:13" x14ac:dyDescent="0.25">
      <c r="B58" s="77">
        <f>'CSA Wrksht'!A58</f>
        <v>32</v>
      </c>
      <c r="C58" s="55" t="str">
        <f>'CSA Wrksht'!B58</f>
        <v>Outpatient Detoxification</v>
      </c>
      <c r="D58" s="55" t="str">
        <f>'CSA Wrksht'!F58</f>
        <v>Days</v>
      </c>
      <c r="E58" s="83"/>
      <c r="F58" s="75"/>
      <c r="G58" s="139">
        <f>'CSA Wrksht'!M58</f>
        <v>0</v>
      </c>
      <c r="H58" s="140">
        <f t="shared" si="3"/>
        <v>0</v>
      </c>
      <c r="I58" s="76"/>
      <c r="J58" s="142">
        <f t="shared" si="12"/>
        <v>0</v>
      </c>
      <c r="K58" s="181" t="str">
        <f t="shared" si="13"/>
        <v>XXXXXXXXXX</v>
      </c>
      <c r="L58" s="76"/>
      <c r="M58" s="130">
        <f t="shared" si="14"/>
        <v>0</v>
      </c>
    </row>
    <row r="59" spans="1:13" x14ac:dyDescent="0.25">
      <c r="B59" s="77">
        <f>'CSA Wrksht'!A59</f>
        <v>24</v>
      </c>
      <c r="C59" s="55" t="str">
        <f>'CSA Wrksht'!B59</f>
        <v>Substance Abuse Detoxification</v>
      </c>
      <c r="D59" s="55" t="str">
        <f>'CSA Wrksht'!F59</f>
        <v>Days</v>
      </c>
      <c r="E59" s="83"/>
      <c r="F59" s="75"/>
      <c r="G59" s="139">
        <f>'CSA Wrksht'!M59</f>
        <v>0</v>
      </c>
      <c r="H59" s="140">
        <f t="shared" si="3"/>
        <v>0</v>
      </c>
      <c r="I59" s="76"/>
      <c r="J59" s="142">
        <f t="shared" si="12"/>
        <v>0</v>
      </c>
      <c r="K59" s="181" t="str">
        <f t="shared" si="13"/>
        <v>XXXXXXXXXX</v>
      </c>
      <c r="L59" s="76"/>
      <c r="M59" s="130">
        <f t="shared" si="14"/>
        <v>0</v>
      </c>
    </row>
    <row r="60" spans="1:13" x14ac:dyDescent="0.25">
      <c r="B60" s="77">
        <f>'CSA Wrksht'!A60</f>
        <v>0</v>
      </c>
      <c r="C60" s="78">
        <f>'CSA Wrksht'!B60</f>
        <v>0</v>
      </c>
      <c r="D60" s="64">
        <f>'CSA Wrksht'!F60</f>
        <v>0</v>
      </c>
      <c r="E60" s="83"/>
      <c r="F60" s="75"/>
      <c r="G60" s="139">
        <f>'CSA Wrksht'!M60</f>
        <v>0</v>
      </c>
      <c r="H60" s="140">
        <f t="shared" si="3"/>
        <v>0</v>
      </c>
      <c r="I60" s="76"/>
      <c r="J60" s="142">
        <f t="shared" si="12"/>
        <v>0</v>
      </c>
      <c r="K60" s="181" t="str">
        <f t="shared" si="13"/>
        <v>XXXXXXXXXX</v>
      </c>
      <c r="L60" s="76"/>
      <c r="M60" s="130">
        <f t="shared" si="14"/>
        <v>0</v>
      </c>
    </row>
    <row r="61" spans="1:13" ht="15.75" customHeight="1" x14ac:dyDescent="0.25">
      <c r="B61" s="77">
        <f>'CSA Wrksht'!A61</f>
        <v>0</v>
      </c>
      <c r="C61" s="78">
        <f>'CSA Wrksht'!B61</f>
        <v>0</v>
      </c>
      <c r="D61" s="64">
        <f>'CSA Wrksht'!F61</f>
        <v>0</v>
      </c>
      <c r="E61" s="83"/>
      <c r="F61" s="75"/>
      <c r="G61" s="139">
        <f>'CSA Wrksht'!M61</f>
        <v>0</v>
      </c>
      <c r="H61" s="140">
        <f t="shared" si="3"/>
        <v>0</v>
      </c>
      <c r="I61" s="76"/>
      <c r="J61" s="142">
        <f t="shared" si="12"/>
        <v>0</v>
      </c>
      <c r="K61" s="181" t="str">
        <f t="shared" si="13"/>
        <v>XXXXXXXXXX</v>
      </c>
      <c r="L61" s="76"/>
      <c r="M61" s="130">
        <f t="shared" si="14"/>
        <v>0</v>
      </c>
    </row>
    <row r="62" spans="1:13" ht="6.75" customHeight="1" x14ac:dyDescent="0.25">
      <c r="A62" s="152"/>
      <c r="B62" s="12">
        <f>'CSA Wrksht'!A62</f>
        <v>0</v>
      </c>
      <c r="C62" s="13">
        <f>'CSA Wrksht'!B62</f>
        <v>0</v>
      </c>
      <c r="D62" s="13">
        <f>'CSA Wrksht'!F62</f>
        <v>0</v>
      </c>
      <c r="E62" s="14"/>
      <c r="K62" s="144"/>
    </row>
    <row r="63" spans="1:13" s="59" customFormat="1" ht="15" customHeight="1" x14ac:dyDescent="0.25">
      <c r="B63" s="84"/>
      <c r="C63" s="85"/>
      <c r="D63" s="85"/>
      <c r="E63" s="54"/>
      <c r="F63" s="156"/>
      <c r="G63" s="157"/>
      <c r="H63" s="156"/>
      <c r="I63" s="156"/>
      <c r="J63" s="156"/>
      <c r="K63" s="158"/>
      <c r="L63" s="156"/>
      <c r="M63" s="157"/>
    </row>
    <row r="64" spans="1:13" s="59" customFormat="1" ht="15" customHeight="1" x14ac:dyDescent="0.25">
      <c r="B64" s="15"/>
      <c r="C64" s="16"/>
      <c r="D64" s="60"/>
      <c r="E64" s="15"/>
      <c r="F64" s="159"/>
      <c r="L64" s="160"/>
      <c r="M64" s="161"/>
    </row>
    <row r="65" spans="1:13" ht="16.5" customHeight="1" x14ac:dyDescent="0.25">
      <c r="A65" s="152"/>
      <c r="B65" s="84" t="s">
        <v>204</v>
      </c>
      <c r="C65" s="85" t="s">
        <v>167</v>
      </c>
      <c r="D65" s="13">
        <f>'CSA Wrksht'!F65</f>
        <v>0</v>
      </c>
      <c r="E65" s="14"/>
    </row>
    <row r="66" spans="1:13" x14ac:dyDescent="0.25">
      <c r="B66" s="77">
        <f>'CSA Wrksht'!A66</f>
        <v>30</v>
      </c>
      <c r="C66" s="55" t="str">
        <f>'CSA Wrksht'!B66</f>
        <v>Information and Referal</v>
      </c>
      <c r="D66" s="55" t="str">
        <f>'CSA Wrksht'!F66</f>
        <v>Hours</v>
      </c>
      <c r="E66" s="131"/>
      <c r="F66" s="131"/>
      <c r="G66" s="131"/>
      <c r="H66" s="131"/>
      <c r="I66" s="131"/>
      <c r="J66" s="131"/>
      <c r="K66" s="131"/>
      <c r="L66" s="131"/>
      <c r="M66" s="131"/>
    </row>
    <row r="67" spans="1:13" x14ac:dyDescent="0.25">
      <c r="B67" s="77">
        <f>'CSA Wrksht'!A67</f>
        <v>16</v>
      </c>
      <c r="C67" s="55" t="str">
        <f>'CSA Wrksht'!B67</f>
        <v>Prevention - Client Specific</v>
      </c>
      <c r="D67" s="55" t="str">
        <f>'CSA Wrksht'!F67</f>
        <v>Hours</v>
      </c>
      <c r="E67" s="83"/>
      <c r="F67" s="75"/>
      <c r="G67" s="139">
        <f>'CSA Wrksht'!M67</f>
        <v>0</v>
      </c>
      <c r="H67" s="140">
        <f t="shared" si="3"/>
        <v>0</v>
      </c>
      <c r="I67" s="76"/>
      <c r="J67" s="142">
        <f>ROUND(H67-I67,2)</f>
        <v>0</v>
      </c>
      <c r="K67" s="181" t="str">
        <f t="shared" ref="K67:K71" si="15">IF(F67="","XXXXXXXXXX",ROUND(MAX((F67/$D$4*$D$6)-I67,(F67-I67)/$D$5),2))</f>
        <v>XXXXXXXXXX</v>
      </c>
      <c r="L67" s="76"/>
      <c r="M67" s="130">
        <f t="shared" ref="M67:M71" si="16">IF(E67="",0,L67/E67)</f>
        <v>0</v>
      </c>
    </row>
    <row r="68" spans="1:13" x14ac:dyDescent="0.25">
      <c r="B68" s="77">
        <f>'CSA Wrksht'!A68</f>
        <v>16</v>
      </c>
      <c r="C68" s="55" t="str">
        <f>'CSA Wrksht'!B68</f>
        <v>Prevention - Non-Client Specific</v>
      </c>
      <c r="D68" s="55" t="str">
        <f>'CSA Wrksht'!F68</f>
        <v>Hours</v>
      </c>
      <c r="E68" s="83"/>
      <c r="F68" s="75"/>
      <c r="G68" s="139">
        <f>'CSA Wrksht'!M68</f>
        <v>0</v>
      </c>
      <c r="H68" s="140">
        <f t="shared" si="3"/>
        <v>0</v>
      </c>
      <c r="I68" s="76"/>
      <c r="J68" s="142">
        <f>ROUND(H68-I68,2)</f>
        <v>0</v>
      </c>
      <c r="K68" s="181" t="str">
        <f t="shared" si="15"/>
        <v>XXXXXXXXXX</v>
      </c>
      <c r="L68" s="76"/>
      <c r="M68" s="130">
        <f t="shared" si="16"/>
        <v>0</v>
      </c>
    </row>
    <row r="69" spans="1:13" x14ac:dyDescent="0.25">
      <c r="B69" s="77">
        <f>'CSA Wrksht'!A69</f>
        <v>17</v>
      </c>
      <c r="C69" s="55" t="str">
        <f>'CSA Wrksht'!B69</f>
        <v>Prevention/Intervention Day</v>
      </c>
      <c r="D69" s="55" t="str">
        <f>'CSA Wrksht'!F69</f>
        <v>Days</v>
      </c>
      <c r="E69" s="83"/>
      <c r="F69" s="75"/>
      <c r="G69" s="139">
        <f>'CSA Wrksht'!M69</f>
        <v>0</v>
      </c>
      <c r="H69" s="140">
        <f t="shared" si="3"/>
        <v>0</v>
      </c>
      <c r="I69" s="76"/>
      <c r="J69" s="142">
        <f>ROUND(H69-I69,2)</f>
        <v>0</v>
      </c>
      <c r="K69" s="181" t="str">
        <f t="shared" si="15"/>
        <v>XXXXXXXXXX</v>
      </c>
      <c r="L69" s="76"/>
      <c r="M69" s="130">
        <f t="shared" si="16"/>
        <v>0</v>
      </c>
    </row>
    <row r="70" spans="1:13" x14ac:dyDescent="0.25">
      <c r="B70" s="77">
        <f>'CSA Wrksht'!A70</f>
        <v>0</v>
      </c>
      <c r="C70" s="78">
        <f>'CSA Wrksht'!B70</f>
        <v>0</v>
      </c>
      <c r="D70" s="64">
        <f>'CSA Wrksht'!F70</f>
        <v>0</v>
      </c>
      <c r="E70" s="83"/>
      <c r="F70" s="75"/>
      <c r="G70" s="139">
        <f>'CSA Wrksht'!M70</f>
        <v>0</v>
      </c>
      <c r="H70" s="140">
        <f t="shared" si="3"/>
        <v>0</v>
      </c>
      <c r="I70" s="76"/>
      <c r="J70" s="142">
        <f>ROUND(H70-I70,2)</f>
        <v>0</v>
      </c>
      <c r="K70" s="181" t="str">
        <f t="shared" si="15"/>
        <v>XXXXXXXXXX</v>
      </c>
      <c r="L70" s="76"/>
      <c r="M70" s="130">
        <f t="shared" si="16"/>
        <v>0</v>
      </c>
    </row>
    <row r="71" spans="1:13" ht="15.75" customHeight="1" x14ac:dyDescent="0.25">
      <c r="B71" s="77">
        <f>'CSA Wrksht'!A71</f>
        <v>0</v>
      </c>
      <c r="C71" s="78">
        <f>'CSA Wrksht'!B71</f>
        <v>0</v>
      </c>
      <c r="D71" s="64">
        <f>'CSA Wrksht'!F71</f>
        <v>0</v>
      </c>
      <c r="E71" s="83"/>
      <c r="F71" s="75"/>
      <c r="G71" s="139">
        <f>'CSA Wrksht'!M71</f>
        <v>0</v>
      </c>
      <c r="H71" s="140">
        <f t="shared" si="3"/>
        <v>0</v>
      </c>
      <c r="I71" s="76"/>
      <c r="J71" s="142">
        <f>ROUND(H71-I71,2)</f>
        <v>0</v>
      </c>
      <c r="K71" s="181" t="str">
        <f t="shared" si="15"/>
        <v>XXXXXXXXXX</v>
      </c>
      <c r="L71" s="76"/>
      <c r="M71" s="130">
        <f t="shared" si="16"/>
        <v>0</v>
      </c>
    </row>
    <row r="72" spans="1:13" ht="6.75" customHeight="1" x14ac:dyDescent="0.25">
      <c r="A72" s="152"/>
      <c r="B72" s="12">
        <f>'CSA Wrksht'!A72</f>
        <v>0</v>
      </c>
      <c r="C72" s="13">
        <f>'CSA Wrksht'!B72</f>
        <v>0</v>
      </c>
      <c r="D72" s="13">
        <f>'CSA Wrksht'!F72</f>
        <v>0</v>
      </c>
      <c r="E72" s="14"/>
      <c r="K72" s="144"/>
    </row>
    <row r="73" spans="1:13" s="59" customFormat="1" ht="15" customHeight="1" x14ac:dyDescent="0.25">
      <c r="B73" s="84"/>
      <c r="C73" s="85"/>
      <c r="D73" s="85"/>
      <c r="E73" s="54"/>
      <c r="F73" s="156"/>
      <c r="G73" s="157"/>
      <c r="H73" s="156"/>
      <c r="I73" s="156"/>
      <c r="J73" s="156"/>
      <c r="K73" s="158"/>
      <c r="L73" s="156"/>
      <c r="M73" s="157"/>
    </row>
    <row r="74" spans="1:13" s="59" customFormat="1" ht="15" customHeight="1" x14ac:dyDescent="0.25">
      <c r="B74" s="15"/>
      <c r="C74" s="15"/>
      <c r="D74" s="9"/>
      <c r="E74" s="15"/>
      <c r="F74" s="159"/>
      <c r="L74" s="160"/>
      <c r="M74" s="161"/>
    </row>
    <row r="75" spans="1:13" s="59" customFormat="1" ht="7.5" customHeight="1" x14ac:dyDescent="0.25">
      <c r="B75" s="12"/>
      <c r="C75" s="13"/>
      <c r="D75" s="13"/>
      <c r="E75" s="14"/>
      <c r="K75" s="170"/>
    </row>
    <row r="76" spans="1:13" ht="15.75" thickBot="1" x14ac:dyDescent="0.3">
      <c r="B76" s="41" t="s">
        <v>206</v>
      </c>
      <c r="C76" s="42" t="s">
        <v>207</v>
      </c>
      <c r="D76" s="42"/>
      <c r="E76" s="43"/>
      <c r="F76" s="2"/>
      <c r="G76" s="145">
        <f>SUM(G13:G75)</f>
        <v>0</v>
      </c>
      <c r="H76" s="162">
        <f>SUM(H13:H75)</f>
        <v>0</v>
      </c>
      <c r="I76" s="162">
        <f>SUM(I13:I75)</f>
        <v>0</v>
      </c>
      <c r="J76" s="162">
        <f>SUM(J13:J75)</f>
        <v>0</v>
      </c>
      <c r="K76" s="182" t="e">
        <f>ROUND(MAX((F76/$D$4*$D$6)-I76,(F76-I76)/$D$5),2)</f>
        <v>#DIV/0!</v>
      </c>
      <c r="L76" s="163">
        <f>SUM(L13:L75)</f>
        <v>0</v>
      </c>
      <c r="M76" s="145">
        <f>SUM(M13:M75)</f>
        <v>0</v>
      </c>
    </row>
    <row r="77" spans="1:13" ht="15.75" thickBot="1" x14ac:dyDescent="0.3">
      <c r="B77" s="12"/>
      <c r="C77" s="13"/>
      <c r="D77" s="13"/>
      <c r="E77" s="14"/>
      <c r="F77" s="147" t="str">
        <f>IF((SUM(F13:F75))&gt;F76,"Please check funding above","")</f>
        <v/>
      </c>
      <c r="L77" s="148" t="e">
        <f>MIN(K76,J76)</f>
        <v>#DIV/0!</v>
      </c>
      <c r="M77" s="149" t="s">
        <v>172</v>
      </c>
    </row>
    <row r="78" spans="1:13" x14ac:dyDescent="0.25">
      <c r="B78" s="12"/>
      <c r="C78" s="13"/>
      <c r="D78" s="14"/>
    </row>
    <row r="79" spans="1:13" ht="15.75" x14ac:dyDescent="0.25">
      <c r="B79" s="95" t="s">
        <v>227</v>
      </c>
      <c r="C79" s="96"/>
      <c r="D79" s="96"/>
      <c r="E79" s="96"/>
      <c r="F79" s="96"/>
      <c r="G79" s="96"/>
      <c r="H79" s="96"/>
      <c r="I79" s="96"/>
      <c r="J79" s="96"/>
      <c r="K79" s="88"/>
      <c r="L79" s="108"/>
      <c r="M79" s="109"/>
    </row>
    <row r="80" spans="1:13" ht="15.75" x14ac:dyDescent="0.25">
      <c r="B80" s="97" t="s">
        <v>229</v>
      </c>
      <c r="C80" s="92"/>
      <c r="D80" s="92"/>
      <c r="E80" s="92"/>
      <c r="F80" s="92"/>
      <c r="G80" s="92"/>
      <c r="H80" s="92"/>
      <c r="I80" s="92"/>
      <c r="J80" s="92"/>
      <c r="K80" s="86"/>
      <c r="L80" s="110"/>
      <c r="M80" s="111"/>
    </row>
    <row r="81" spans="2:13" ht="15.75" x14ac:dyDescent="0.25">
      <c r="B81" s="97"/>
      <c r="C81" s="93"/>
      <c r="D81" s="93"/>
      <c r="E81" s="93"/>
      <c r="F81" s="93"/>
      <c r="G81" s="93"/>
      <c r="H81" s="93"/>
      <c r="I81" s="93"/>
      <c r="J81" s="93"/>
      <c r="K81" s="86"/>
      <c r="L81" s="110"/>
      <c r="M81" s="111"/>
    </row>
    <row r="82" spans="2:13" ht="15.75" x14ac:dyDescent="0.25">
      <c r="B82" s="205">
        <f>Master!$B$31</f>
        <v>0</v>
      </c>
      <c r="C82" s="206"/>
      <c r="D82" s="91"/>
      <c r="E82" s="206">
        <f>Master!$E$31</f>
        <v>0</v>
      </c>
      <c r="F82" s="206"/>
      <c r="G82" s="91"/>
      <c r="H82" s="173">
        <f>Master!$G$31</f>
        <v>0</v>
      </c>
      <c r="I82" s="92"/>
      <c r="J82" s="92"/>
      <c r="K82" s="86"/>
      <c r="L82" s="110"/>
      <c r="M82" s="111"/>
    </row>
    <row r="83" spans="2:13" ht="15.75" x14ac:dyDescent="0.25">
      <c r="B83" s="106" t="s">
        <v>230</v>
      </c>
      <c r="C83" s="107"/>
      <c r="D83" s="99"/>
      <c r="E83" s="98" t="s">
        <v>225</v>
      </c>
      <c r="F83" s="99"/>
      <c r="G83" s="100"/>
      <c r="H83" s="98" t="s">
        <v>226</v>
      </c>
      <c r="I83" s="100"/>
      <c r="J83" s="100"/>
      <c r="K83" s="87"/>
      <c r="L83" s="112"/>
      <c r="M83" s="113"/>
    </row>
    <row r="84" spans="2:13" x14ac:dyDescent="0.25">
      <c r="B84" s="12"/>
      <c r="C84" s="13"/>
      <c r="D84" s="14"/>
    </row>
    <row r="85" spans="2:13" x14ac:dyDescent="0.25">
      <c r="B85" s="12"/>
      <c r="C85" s="13"/>
      <c r="D85" s="14"/>
    </row>
    <row r="86" spans="2:13" x14ac:dyDescent="0.25">
      <c r="B86" s="12"/>
      <c r="C86" s="13"/>
      <c r="D86" s="14"/>
    </row>
    <row r="87" spans="2:13" x14ac:dyDescent="0.25">
      <c r="B87" s="12"/>
      <c r="C87" s="13"/>
      <c r="D87" s="14"/>
    </row>
    <row r="88" spans="2:13" x14ac:dyDescent="0.25">
      <c r="B88" s="12"/>
      <c r="C88" s="13"/>
      <c r="D88" s="14"/>
    </row>
    <row r="89" spans="2:13" x14ac:dyDescent="0.25">
      <c r="B89" s="12"/>
      <c r="C89" s="13"/>
      <c r="D89" s="14"/>
    </row>
    <row r="90" spans="2:13" x14ac:dyDescent="0.25">
      <c r="B90" s="17"/>
      <c r="C90" s="13"/>
      <c r="D90" s="13"/>
    </row>
    <row r="91" spans="2:13" x14ac:dyDescent="0.25">
      <c r="B91" s="15"/>
      <c r="C91" s="16"/>
      <c r="D91" s="16"/>
    </row>
    <row r="92" spans="2:13" x14ac:dyDescent="0.25">
      <c r="B92" s="12"/>
      <c r="C92" s="13"/>
      <c r="D92" s="14"/>
    </row>
    <row r="93" spans="2:13" x14ac:dyDescent="0.25">
      <c r="B93" s="12"/>
      <c r="C93" s="13"/>
      <c r="D93" s="14"/>
    </row>
    <row r="94" spans="2:13" x14ac:dyDescent="0.25">
      <c r="B94" s="12"/>
      <c r="C94" s="13"/>
      <c r="D94" s="14"/>
    </row>
    <row r="95" spans="2:13" x14ac:dyDescent="0.25">
      <c r="B95" s="12"/>
      <c r="C95" s="13"/>
      <c r="D95" s="14"/>
    </row>
    <row r="96" spans="2:13" x14ac:dyDescent="0.25">
      <c r="B96" s="12"/>
      <c r="C96" s="13"/>
      <c r="D96" s="14"/>
    </row>
    <row r="97" spans="2:4" x14ac:dyDescent="0.25">
      <c r="B97" s="12"/>
      <c r="C97" s="13"/>
      <c r="D97" s="14"/>
    </row>
    <row r="98" spans="2:4" x14ac:dyDescent="0.25">
      <c r="B98" s="15"/>
      <c r="C98" s="14"/>
      <c r="D98" s="14"/>
    </row>
    <row r="99" spans="2:4" x14ac:dyDescent="0.25">
      <c r="B99" s="15"/>
      <c r="C99" s="16"/>
      <c r="D99" s="16"/>
    </row>
    <row r="100" spans="2:4" x14ac:dyDescent="0.25">
      <c r="B100" s="12"/>
      <c r="C100" s="13"/>
      <c r="D100" s="14"/>
    </row>
    <row r="101" spans="2:4" x14ac:dyDescent="0.25">
      <c r="B101" s="12"/>
      <c r="C101" s="13"/>
      <c r="D101" s="14"/>
    </row>
    <row r="102" spans="2:4" x14ac:dyDescent="0.25">
      <c r="B102" s="15"/>
      <c r="C102" s="14"/>
      <c r="D102" s="14"/>
    </row>
    <row r="103" spans="2:4" x14ac:dyDescent="0.25">
      <c r="B103" s="15"/>
      <c r="C103" s="16"/>
      <c r="D103" s="16"/>
    </row>
    <row r="104" spans="2:4" x14ac:dyDescent="0.25">
      <c r="B104" s="12"/>
      <c r="C104" s="13"/>
      <c r="D104" s="14"/>
    </row>
    <row r="105" spans="2:4" x14ac:dyDescent="0.25">
      <c r="B105" s="12"/>
      <c r="C105" s="13"/>
      <c r="D105" s="14"/>
    </row>
    <row r="106" spans="2:4" x14ac:dyDescent="0.25">
      <c r="B106" s="12"/>
      <c r="C106" s="13"/>
      <c r="D106" s="14"/>
    </row>
    <row r="107" spans="2:4" x14ac:dyDescent="0.25">
      <c r="B107" s="12"/>
      <c r="C107" s="13"/>
      <c r="D107" s="14"/>
    </row>
    <row r="108" spans="2:4" x14ac:dyDescent="0.25">
      <c r="B108" s="12"/>
      <c r="C108" s="13"/>
      <c r="D108" s="14"/>
    </row>
    <row r="109" spans="2:4" x14ac:dyDescent="0.25">
      <c r="B109" s="12"/>
      <c r="C109" s="13"/>
      <c r="D109" s="13"/>
    </row>
    <row r="110" spans="2:4" x14ac:dyDescent="0.25">
      <c r="B110" s="18"/>
      <c r="C110" s="45"/>
      <c r="D110" s="16"/>
    </row>
    <row r="111" spans="2:4" x14ac:dyDescent="0.25">
      <c r="B111" s="18"/>
      <c r="C111" s="16"/>
      <c r="D111" s="16"/>
    </row>
    <row r="112" spans="2:4" x14ac:dyDescent="0.25">
      <c r="B112" s="12"/>
      <c r="C112" s="13"/>
      <c r="D112" s="14"/>
    </row>
    <row r="113" spans="2:4" x14ac:dyDescent="0.25">
      <c r="B113" s="12"/>
      <c r="C113" s="13"/>
      <c r="D113" s="14"/>
    </row>
    <row r="114" spans="2:4" x14ac:dyDescent="0.25">
      <c r="B114" s="12"/>
      <c r="C114" s="14"/>
      <c r="D114" s="14"/>
    </row>
    <row r="115" spans="2:4" x14ac:dyDescent="0.25">
      <c r="B115" s="12"/>
      <c r="C115" s="13"/>
      <c r="D115" s="14"/>
    </row>
    <row r="116" spans="2:4" x14ac:dyDescent="0.25">
      <c r="B116" s="12"/>
      <c r="C116" s="13"/>
      <c r="D116" s="14"/>
    </row>
    <row r="117" spans="2:4" x14ac:dyDescent="0.25">
      <c r="B117" s="12"/>
      <c r="C117" s="13"/>
      <c r="D117" s="14"/>
    </row>
    <row r="118" spans="2:4" x14ac:dyDescent="0.25">
      <c r="B118" s="12"/>
      <c r="C118" s="14"/>
      <c r="D118" s="14"/>
    </row>
    <row r="119" spans="2:4" x14ac:dyDescent="0.25">
      <c r="B119" s="12"/>
      <c r="C119" s="14"/>
      <c r="D119" s="14"/>
    </row>
    <row r="120" spans="2:4" x14ac:dyDescent="0.25">
      <c r="B120" s="12"/>
      <c r="C120" s="14"/>
      <c r="D120" s="14"/>
    </row>
    <row r="121" spans="2:4" x14ac:dyDescent="0.25">
      <c r="B121" s="12"/>
      <c r="C121" s="14"/>
      <c r="D121" s="14"/>
    </row>
    <row r="122" spans="2:4" x14ac:dyDescent="0.25">
      <c r="B122" s="12"/>
      <c r="C122" s="13"/>
      <c r="D122" s="14"/>
    </row>
    <row r="123" spans="2:4" x14ac:dyDescent="0.25">
      <c r="B123" s="12"/>
      <c r="C123" s="13"/>
      <c r="D123" s="14"/>
    </row>
    <row r="124" spans="2:4" x14ac:dyDescent="0.25">
      <c r="B124" s="12"/>
      <c r="C124" s="13"/>
      <c r="D124" s="14"/>
    </row>
    <row r="125" spans="2:4" x14ac:dyDescent="0.25">
      <c r="B125" s="12"/>
      <c r="C125" s="13"/>
      <c r="D125" s="14"/>
    </row>
    <row r="126" spans="2:4" x14ac:dyDescent="0.25">
      <c r="B126" s="12"/>
      <c r="C126" s="14"/>
      <c r="D126" s="14"/>
    </row>
    <row r="127" spans="2:4" x14ac:dyDescent="0.25">
      <c r="B127" s="12"/>
      <c r="C127" s="14"/>
      <c r="D127" s="14"/>
    </row>
    <row r="128" spans="2:4" x14ac:dyDescent="0.25">
      <c r="B128" s="12"/>
      <c r="C128" s="14"/>
      <c r="D128" s="14"/>
    </row>
    <row r="129" spans="2:4" x14ac:dyDescent="0.25">
      <c r="B129" s="12"/>
      <c r="C129" s="13"/>
      <c r="D129" s="14"/>
    </row>
    <row r="130" spans="2:4" x14ac:dyDescent="0.25">
      <c r="B130" s="12"/>
      <c r="C130" s="14"/>
      <c r="D130" s="14"/>
    </row>
    <row r="131" spans="2:4" x14ac:dyDescent="0.25">
      <c r="B131" s="30"/>
      <c r="C131" s="46"/>
      <c r="D131" s="31"/>
    </row>
    <row r="132" spans="2:4" x14ac:dyDescent="0.25">
      <c r="B132" s="12"/>
      <c r="C132" s="14"/>
      <c r="D132" s="14"/>
    </row>
    <row r="133" spans="2:4" x14ac:dyDescent="0.25">
      <c r="B133" s="12"/>
      <c r="C133" s="13"/>
      <c r="D133" s="14"/>
    </row>
    <row r="134" spans="2:4" x14ac:dyDescent="0.25">
      <c r="B134" s="29"/>
      <c r="C134" s="47"/>
      <c r="D134" s="152"/>
    </row>
    <row r="135" spans="2:4" x14ac:dyDescent="0.25">
      <c r="B135" s="15"/>
      <c r="C135" s="47"/>
      <c r="D135" s="152"/>
    </row>
    <row r="136" spans="2:4" x14ac:dyDescent="0.25">
      <c r="B136" s="29"/>
      <c r="C136" s="14"/>
      <c r="D136" s="152"/>
    </row>
    <row r="137" spans="2:4" x14ac:dyDescent="0.25">
      <c r="B137" s="29"/>
      <c r="C137" s="14"/>
      <c r="D137" s="152"/>
    </row>
    <row r="138" spans="2:4" x14ac:dyDescent="0.25">
      <c r="B138" s="15"/>
      <c r="C138" s="47"/>
      <c r="D138" s="152"/>
    </row>
  </sheetData>
  <sheetProtection password="DE6E" sheet="1" objects="1" scenarios="1" formatColumns="0" formatRows="0"/>
  <mergeCells count="13">
    <mergeCell ref="E82:F82"/>
    <mergeCell ref="B82:C82"/>
    <mergeCell ref="G1:J1"/>
    <mergeCell ref="D2:F2"/>
    <mergeCell ref="G2:J2"/>
    <mergeCell ref="D3:F3"/>
    <mergeCell ref="G3:J3"/>
    <mergeCell ref="D4:F4"/>
    <mergeCell ref="D5:F5"/>
    <mergeCell ref="D7:F7"/>
    <mergeCell ref="D8:F8"/>
    <mergeCell ref="D1:F1"/>
    <mergeCell ref="D6:F6"/>
  </mergeCells>
  <conditionalFormatting sqref="L76">
    <cfRule type="cellIs" dxfId="1" priority="1" operator="greaterThan">
      <formula>L77</formula>
    </cfRule>
  </conditionalFormatting>
  <dataValidations count="1">
    <dataValidation type="custom" allowBlank="1" showInputMessage="1" showErrorMessage="1" error="Amount Due must be equal or lesser than Unpaid Earnings. If a Funding Amount is added to this Cost Center, Amount Due must be the lesser amount between Unpaid Earnings and Prorated Share. " sqref="L67:L71 L56:L61 L50:L51 L40:L48 L28:L38 L15:L23">
      <formula1>IF(L15&lt;=MIN(J15,K15), TRUE, FALSE)</formula1>
    </dataValidation>
  </dataValidations>
  <hyperlinks>
    <hyperlink ref="M1" location="Master!A1" display="(Return to Master Tab)"/>
  </hyperlinks>
  <pageMargins left="0.25" right="0.25" top="0.75" bottom="0.75" header="0.3" footer="0.3"/>
  <pageSetup scale="45" orientation="portrait" horizont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9" tint="0.59999389629810485"/>
  </sheetPr>
  <dimension ref="B1:M39"/>
  <sheetViews>
    <sheetView showGridLines="0" showZeros="0" zoomScaleNormal="100" workbookViewId="0">
      <pane ySplit="12" topLeftCell="A13" activePane="bottomLeft" state="frozen"/>
      <selection activeCell="G1" sqref="G1:J1"/>
      <selection pane="bottomLeft" activeCell="C16" sqref="C16"/>
    </sheetView>
  </sheetViews>
  <sheetFormatPr defaultRowHeight="15" outlineLevelRow="1" x14ac:dyDescent="0.25"/>
  <cols>
    <col min="1" max="1" width="2.5703125" style="122" customWidth="1"/>
    <col min="2" max="2" width="9.140625" style="122"/>
    <col min="3" max="3" width="35.5703125" style="122" bestFit="1" customWidth="1"/>
    <col min="4" max="4" width="12.140625" style="122" bestFit="1" customWidth="1"/>
    <col min="5" max="5" width="16.28515625" style="122" customWidth="1"/>
    <col min="6" max="6" width="20" style="122" customWidth="1"/>
    <col min="7" max="7" width="21.140625" style="122" customWidth="1"/>
    <col min="8" max="12" width="17.42578125" style="122" customWidth="1"/>
    <col min="13" max="13" width="13.140625" style="122" customWidth="1"/>
    <col min="14" max="16384" width="9.140625" style="122"/>
  </cols>
  <sheetData>
    <row r="1" spans="2:13" x14ac:dyDescent="0.25">
      <c r="B1" s="180" t="str">
        <f>Master!A3</f>
        <v xml:space="preserve">a. </v>
      </c>
      <c r="C1" s="180" t="str">
        <f>Master!B3</f>
        <v>Agency Name:</v>
      </c>
      <c r="D1" s="211">
        <f>Master!C3</f>
        <v>0</v>
      </c>
      <c r="E1" s="211"/>
      <c r="F1" s="211"/>
      <c r="G1" s="213" t="s">
        <v>147</v>
      </c>
      <c r="H1" s="213"/>
      <c r="I1" s="213"/>
      <c r="J1" s="213"/>
      <c r="M1" s="123" t="s">
        <v>237</v>
      </c>
    </row>
    <row r="2" spans="2:13" x14ac:dyDescent="0.25">
      <c r="B2" s="180" t="str">
        <f>Master!A4</f>
        <v xml:space="preserve">b. </v>
      </c>
      <c r="C2" s="180" t="str">
        <f>Master!B4</f>
        <v>Contract No.:</v>
      </c>
      <c r="D2" s="208">
        <f>Master!C4</f>
        <v>0</v>
      </c>
      <c r="E2" s="208"/>
      <c r="F2" s="208"/>
      <c r="G2" s="213" t="s">
        <v>104</v>
      </c>
      <c r="H2" s="213"/>
      <c r="I2" s="213"/>
      <c r="J2" s="213"/>
      <c r="M2" s="124" t="str">
        <f>Master!$G$1</f>
        <v>Rev.03/31/2014</v>
      </c>
    </row>
    <row r="3" spans="2:13" x14ac:dyDescent="0.25">
      <c r="B3" s="180" t="str">
        <f>Master!A5</f>
        <v xml:space="preserve">c. </v>
      </c>
      <c r="C3" s="180" t="str">
        <f>Master!B5</f>
        <v>Month/Year of :</v>
      </c>
      <c r="D3" s="212">
        <f>Master!C5</f>
        <v>0</v>
      </c>
      <c r="E3" s="208"/>
      <c r="F3" s="208"/>
      <c r="G3" s="213" t="s">
        <v>208</v>
      </c>
      <c r="H3" s="213"/>
      <c r="I3" s="213"/>
      <c r="J3" s="213"/>
      <c r="M3" s="124" t="str">
        <f>Master!$G$2</f>
        <v>Version: 3.2.1</v>
      </c>
    </row>
    <row r="4" spans="2:13" x14ac:dyDescent="0.25">
      <c r="B4" s="180" t="str">
        <f>Master!A6</f>
        <v xml:space="preserve">d.  </v>
      </c>
      <c r="C4" s="180" t="str">
        <f>Master!B6</f>
        <v># months in the contract:</v>
      </c>
      <c r="D4" s="208">
        <f>Master!C6</f>
        <v>0</v>
      </c>
      <c r="E4" s="208"/>
      <c r="F4" s="208"/>
      <c r="G4" s="152"/>
      <c r="H4" s="152"/>
      <c r="I4" s="171"/>
      <c r="J4" s="152"/>
    </row>
    <row r="5" spans="2:13" x14ac:dyDescent="0.25">
      <c r="B5" s="180" t="str">
        <f>Master!A7</f>
        <v>e.</v>
      </c>
      <c r="C5" s="180" t="str">
        <f>Master!B7</f>
        <v># months remaining (including month in c.):</v>
      </c>
      <c r="D5" s="208">
        <f>Master!C7</f>
        <v>0</v>
      </c>
      <c r="E5" s="208"/>
      <c r="F5" s="208"/>
    </row>
    <row r="6" spans="2:13" s="177" customFormat="1" x14ac:dyDescent="0.25">
      <c r="B6" s="180" t="str">
        <f>Master!A8</f>
        <v xml:space="preserve">f.  </v>
      </c>
      <c r="C6" s="180" t="str">
        <f>Master!B8</f>
        <v># months incurred (including month in c.):</v>
      </c>
      <c r="D6" s="208">
        <f>Master!C8</f>
        <v>0</v>
      </c>
      <c r="E6" s="208"/>
      <c r="F6" s="208"/>
    </row>
    <row r="7" spans="2:13" x14ac:dyDescent="0.25">
      <c r="B7" s="180" t="str">
        <f>Master!A9</f>
        <v xml:space="preserve">g.  </v>
      </c>
      <c r="C7" s="180" t="str">
        <f>Master!B9</f>
        <v>Federal ID:</v>
      </c>
      <c r="D7" s="208">
        <f>Master!C9</f>
        <v>0</v>
      </c>
      <c r="E7" s="208"/>
      <c r="F7" s="208"/>
    </row>
    <row r="8" spans="2:13" x14ac:dyDescent="0.25">
      <c r="B8" s="180" t="str">
        <f>Master!A10</f>
        <v>h.</v>
      </c>
      <c r="C8" s="180" t="str">
        <f>Master!B10</f>
        <v>Address:</v>
      </c>
      <c r="D8" s="208">
        <f>Master!C10</f>
        <v>0</v>
      </c>
      <c r="E8" s="208"/>
      <c r="F8" s="208"/>
      <c r="G8" s="135"/>
      <c r="H8" s="135"/>
      <c r="I8" s="135"/>
      <c r="J8" s="135"/>
    </row>
    <row r="10" spans="2:13" ht="42" customHeight="1" x14ac:dyDescent="0.25">
      <c r="B10" s="3" t="s">
        <v>9</v>
      </c>
      <c r="C10" s="33" t="s">
        <v>5</v>
      </c>
      <c r="D10" s="3" t="s">
        <v>218</v>
      </c>
      <c r="E10" s="33" t="s">
        <v>6</v>
      </c>
      <c r="F10" s="33" t="s">
        <v>89</v>
      </c>
      <c r="G10" s="3" t="s">
        <v>77</v>
      </c>
      <c r="H10" s="34" t="s">
        <v>8</v>
      </c>
      <c r="I10" s="33" t="s">
        <v>91</v>
      </c>
      <c r="J10" s="33" t="s">
        <v>34</v>
      </c>
      <c r="K10" s="33" t="s">
        <v>35</v>
      </c>
      <c r="L10" s="33" t="s">
        <v>36</v>
      </c>
      <c r="M10" s="33" t="s">
        <v>37</v>
      </c>
    </row>
    <row r="11" spans="2:13" ht="22.5" customHeight="1" x14ac:dyDescent="0.25">
      <c r="B11" s="35"/>
      <c r="C11" s="35"/>
      <c r="D11" s="5"/>
      <c r="E11" s="36" t="s">
        <v>90</v>
      </c>
      <c r="F11" s="36" t="s">
        <v>90</v>
      </c>
      <c r="G11" s="7" t="s">
        <v>222</v>
      </c>
      <c r="H11" s="37" t="s">
        <v>174</v>
      </c>
      <c r="I11" s="36" t="s">
        <v>175</v>
      </c>
      <c r="J11" s="38" t="s">
        <v>177</v>
      </c>
      <c r="K11" s="36" t="s">
        <v>176</v>
      </c>
      <c r="L11" s="39" t="s">
        <v>178</v>
      </c>
      <c r="M11" s="136" t="s">
        <v>179</v>
      </c>
    </row>
    <row r="12" spans="2:13" x14ac:dyDescent="0.25">
      <c r="B12" s="40">
        <v>1</v>
      </c>
      <c r="C12" s="40">
        <v>2</v>
      </c>
      <c r="D12" s="8">
        <v>3</v>
      </c>
      <c r="E12" s="40">
        <v>4</v>
      </c>
      <c r="F12" s="40">
        <v>5</v>
      </c>
      <c r="G12" s="40">
        <v>6</v>
      </c>
      <c r="H12" s="40">
        <v>7</v>
      </c>
      <c r="I12" s="40">
        <v>8</v>
      </c>
      <c r="J12" s="40">
        <v>9</v>
      </c>
      <c r="K12" s="40">
        <v>10</v>
      </c>
      <c r="L12" s="40">
        <v>11</v>
      </c>
      <c r="M12" s="40">
        <v>12</v>
      </c>
    </row>
    <row r="13" spans="2:13" ht="12.75" customHeight="1" x14ac:dyDescent="0.25">
      <c r="B13" s="15"/>
      <c r="C13" s="15"/>
      <c r="D13" s="9"/>
      <c r="E13" s="15"/>
      <c r="F13" s="15"/>
      <c r="G13" s="15"/>
      <c r="H13" s="15"/>
      <c r="I13" s="15"/>
      <c r="J13" s="15"/>
      <c r="K13" s="15"/>
      <c r="L13" s="15"/>
      <c r="M13" s="15"/>
    </row>
    <row r="14" spans="2:13" ht="15" customHeight="1" x14ac:dyDescent="0.25">
      <c r="B14" s="84" t="s">
        <v>202</v>
      </c>
      <c r="C14" s="85" t="s">
        <v>199</v>
      </c>
      <c r="D14" s="13"/>
      <c r="E14" s="14"/>
    </row>
    <row r="15" spans="2:13" ht="15" customHeight="1" outlineLevel="1" x14ac:dyDescent="0.25">
      <c r="B15" s="77">
        <f>'CSA Wrksht'!A37</f>
        <v>42</v>
      </c>
      <c r="C15" s="55" t="str">
        <f>'CSA Wrksht'!B37</f>
        <v>Intervention - Group</v>
      </c>
      <c r="D15" s="55" t="str">
        <f>'CSA Wrksht'!F37</f>
        <v>Hours</v>
      </c>
      <c r="E15" s="83"/>
      <c r="F15" s="75"/>
      <c r="G15" s="139">
        <f>'CSA Wrksht'!K37</f>
        <v>0</v>
      </c>
      <c r="H15" s="140">
        <f>E15*G15</f>
        <v>0</v>
      </c>
      <c r="I15" s="76"/>
      <c r="J15" s="142">
        <f>ROUND(H15-I15,2)</f>
        <v>0</v>
      </c>
      <c r="K15" s="181" t="str">
        <f t="shared" ref="K15:K18" si="0">IF(F15="","XXXXXXXXXX",ROUND(MAX((F15/$D$4*$D$6)-I15,(F15-I15)/$D$5),2))</f>
        <v>XXXXXXXXXX</v>
      </c>
      <c r="L15" s="76"/>
      <c r="M15" s="130">
        <f t="shared" ref="M15:M18" si="1">IF(E15="",0,L15/E15)</f>
        <v>0</v>
      </c>
    </row>
    <row r="16" spans="2:13" ht="15" customHeight="1" outlineLevel="1" x14ac:dyDescent="0.25">
      <c r="B16" s="77">
        <f>'CSA Wrksht'!A38</f>
        <v>11</v>
      </c>
      <c r="C16" s="55" t="str">
        <f>'CSA Wrksht'!B38</f>
        <v>Intervention - Individual</v>
      </c>
      <c r="D16" s="55" t="str">
        <f>'CSA Wrksht'!F38</f>
        <v>Hours</v>
      </c>
      <c r="E16" s="83"/>
      <c r="F16" s="75"/>
      <c r="G16" s="139">
        <f>'CSA Wrksht'!K38</f>
        <v>0</v>
      </c>
      <c r="H16" s="140">
        <f t="shared" ref="H16" si="2">E16*G16</f>
        <v>0</v>
      </c>
      <c r="I16" s="76"/>
      <c r="J16" s="142">
        <f>ROUND(H16-I16,2)</f>
        <v>0</v>
      </c>
      <c r="K16" s="181" t="str">
        <f t="shared" si="0"/>
        <v>XXXXXXXXXX</v>
      </c>
      <c r="L16" s="76"/>
      <c r="M16" s="130">
        <f t="shared" si="1"/>
        <v>0</v>
      </c>
    </row>
    <row r="17" spans="2:13" ht="15" customHeight="1" outlineLevel="1" x14ac:dyDescent="0.25">
      <c r="B17" s="77">
        <f>'CSA Wrksht'!A50</f>
        <v>0</v>
      </c>
      <c r="C17" s="55">
        <f>'CSA Wrksht'!B50</f>
        <v>0</v>
      </c>
      <c r="D17" s="55">
        <f>'CSA Wrksht'!C50</f>
        <v>0</v>
      </c>
      <c r="E17" s="83"/>
      <c r="F17" s="75"/>
      <c r="G17" s="139">
        <f>'CSA Wrksht'!K50</f>
        <v>0</v>
      </c>
      <c r="H17" s="140">
        <f t="shared" ref="H17:H18" si="3">E17*G17</f>
        <v>0</v>
      </c>
      <c r="I17" s="76"/>
      <c r="J17" s="142">
        <f>ROUND(H17-I17,2)</f>
        <v>0</v>
      </c>
      <c r="K17" s="181" t="str">
        <f t="shared" si="0"/>
        <v>XXXXXXXXXX</v>
      </c>
      <c r="L17" s="76"/>
      <c r="M17" s="130">
        <f t="shared" si="1"/>
        <v>0</v>
      </c>
    </row>
    <row r="18" spans="2:13" ht="15" customHeight="1" outlineLevel="1" x14ac:dyDescent="0.25">
      <c r="B18" s="77">
        <f>'CSA Wrksht'!A51</f>
        <v>0</v>
      </c>
      <c r="C18" s="55">
        <f>'CSA Wrksht'!B51</f>
        <v>0</v>
      </c>
      <c r="D18" s="55">
        <f>'CSA Wrksht'!C51</f>
        <v>0</v>
      </c>
      <c r="E18" s="83"/>
      <c r="F18" s="75"/>
      <c r="G18" s="139">
        <f>'CSA Wrksht'!K51</f>
        <v>0</v>
      </c>
      <c r="H18" s="140">
        <f t="shared" si="3"/>
        <v>0</v>
      </c>
      <c r="I18" s="76"/>
      <c r="J18" s="142">
        <f>ROUND(H18-I18,2)</f>
        <v>0</v>
      </c>
      <c r="K18" s="181" t="str">
        <f t="shared" si="0"/>
        <v>XXXXXXXXXX</v>
      </c>
      <c r="L18" s="76"/>
      <c r="M18" s="130">
        <f t="shared" si="1"/>
        <v>0</v>
      </c>
    </row>
    <row r="19" spans="2:13" ht="6.75" customHeight="1" outlineLevel="1" x14ac:dyDescent="0.25">
      <c r="B19" s="12"/>
      <c r="C19" s="13"/>
      <c r="D19" s="13"/>
      <c r="E19" s="14"/>
      <c r="K19" s="144"/>
    </row>
    <row r="20" spans="2:13" ht="15" customHeight="1" outlineLevel="1" thickBot="1" x14ac:dyDescent="0.3">
      <c r="B20" s="41" t="s">
        <v>202</v>
      </c>
      <c r="C20" s="42" t="s">
        <v>199</v>
      </c>
      <c r="D20" s="42"/>
      <c r="E20" s="43"/>
      <c r="F20" s="2"/>
      <c r="G20" s="145">
        <f>SUM(G14:G19)</f>
        <v>0</v>
      </c>
      <c r="H20" s="162">
        <f>SUM(H14:H19)</f>
        <v>0</v>
      </c>
      <c r="I20" s="162">
        <f>SUM(I14:I19)</f>
        <v>0</v>
      </c>
      <c r="J20" s="162">
        <f>SUM(J14:J19)</f>
        <v>0</v>
      </c>
      <c r="K20" s="182" t="e">
        <f>ROUND(MAX((F20/$D$4*$D$6)-I20,(F20-I20)/$D$5),2)</f>
        <v>#DIV/0!</v>
      </c>
      <c r="L20" s="163">
        <f>SUM(L14:L19)</f>
        <v>0</v>
      </c>
      <c r="M20" s="162">
        <f>SUM(M14:M19)</f>
        <v>0</v>
      </c>
    </row>
    <row r="21" spans="2:13" ht="15.75" customHeight="1" thickBot="1" x14ac:dyDescent="0.3">
      <c r="B21" s="12"/>
      <c r="C21" s="13"/>
      <c r="D21" s="13"/>
      <c r="E21" s="14"/>
      <c r="F21" s="147" t="str">
        <f>IF((SUM(F14:F19))&gt;F20,"Please check funding above","")</f>
        <v/>
      </c>
      <c r="L21" s="148" t="e">
        <f>MIN(K20,J20)</f>
        <v>#DIV/0!</v>
      </c>
      <c r="M21" s="149" t="s">
        <v>172</v>
      </c>
    </row>
    <row r="22" spans="2:13" x14ac:dyDescent="0.25">
      <c r="B22" s="12"/>
      <c r="C22" s="14"/>
      <c r="D22" s="14"/>
    </row>
    <row r="23" spans="2:13" ht="15.75" x14ac:dyDescent="0.25">
      <c r="B23" s="95" t="s">
        <v>227</v>
      </c>
      <c r="C23" s="96"/>
      <c r="D23" s="96"/>
      <c r="E23" s="96"/>
      <c r="F23" s="96"/>
      <c r="G23" s="96"/>
      <c r="H23" s="96"/>
      <c r="I23" s="96"/>
      <c r="J23" s="96"/>
      <c r="K23" s="88"/>
      <c r="L23" s="108"/>
      <c r="M23" s="109"/>
    </row>
    <row r="24" spans="2:13" ht="15.75" x14ac:dyDescent="0.25">
      <c r="B24" s="97" t="s">
        <v>229</v>
      </c>
      <c r="C24" s="92"/>
      <c r="D24" s="92"/>
      <c r="E24" s="92"/>
      <c r="F24" s="92"/>
      <c r="G24" s="92"/>
      <c r="H24" s="92"/>
      <c r="I24" s="92"/>
      <c r="J24" s="92"/>
      <c r="K24" s="86"/>
      <c r="L24" s="110"/>
      <c r="M24" s="111"/>
    </row>
    <row r="25" spans="2:13" ht="15.75" x14ac:dyDescent="0.25">
      <c r="B25" s="97"/>
      <c r="C25" s="93"/>
      <c r="D25" s="93"/>
      <c r="E25" s="93"/>
      <c r="F25" s="93"/>
      <c r="G25" s="93"/>
      <c r="H25" s="93"/>
      <c r="I25" s="93"/>
      <c r="J25" s="93"/>
      <c r="K25" s="86"/>
      <c r="L25" s="110"/>
      <c r="M25" s="111"/>
    </row>
    <row r="26" spans="2:13" ht="15.75" x14ac:dyDescent="0.25">
      <c r="B26" s="205">
        <f>Master!$B$31</f>
        <v>0</v>
      </c>
      <c r="C26" s="206"/>
      <c r="D26" s="91"/>
      <c r="E26" s="206">
        <f>Master!$E$31</f>
        <v>0</v>
      </c>
      <c r="F26" s="206"/>
      <c r="G26" s="91"/>
      <c r="H26" s="173">
        <f>Master!$G$31</f>
        <v>0</v>
      </c>
      <c r="I26" s="92"/>
      <c r="J26" s="92"/>
      <c r="K26" s="86"/>
      <c r="L26" s="110"/>
      <c r="M26" s="111"/>
    </row>
    <row r="27" spans="2:13" ht="15.75" x14ac:dyDescent="0.25">
      <c r="B27" s="106" t="s">
        <v>230</v>
      </c>
      <c r="C27" s="107"/>
      <c r="D27" s="99"/>
      <c r="E27" s="98" t="s">
        <v>225</v>
      </c>
      <c r="F27" s="99"/>
      <c r="G27" s="100"/>
      <c r="H27" s="98" t="s">
        <v>226</v>
      </c>
      <c r="I27" s="100"/>
      <c r="J27" s="100"/>
      <c r="K27" s="87"/>
      <c r="L27" s="112"/>
      <c r="M27" s="113"/>
    </row>
    <row r="28" spans="2:13" x14ac:dyDescent="0.25">
      <c r="B28" s="12"/>
      <c r="C28" s="14"/>
      <c r="D28" s="14"/>
    </row>
    <row r="29" spans="2:13" x14ac:dyDescent="0.25">
      <c r="B29" s="12"/>
      <c r="C29" s="14"/>
      <c r="D29" s="14"/>
    </row>
    <row r="30" spans="2:13" x14ac:dyDescent="0.25">
      <c r="B30" s="12"/>
      <c r="C30" s="13"/>
      <c r="D30" s="14"/>
    </row>
    <row r="31" spans="2:13" x14ac:dyDescent="0.25">
      <c r="B31" s="12"/>
      <c r="C31" s="14"/>
      <c r="D31" s="14"/>
    </row>
    <row r="32" spans="2:13" x14ac:dyDescent="0.25">
      <c r="B32" s="30"/>
      <c r="C32" s="46"/>
      <c r="D32" s="31"/>
    </row>
    <row r="33" spans="2:4" x14ac:dyDescent="0.25">
      <c r="B33" s="12"/>
      <c r="C33" s="14"/>
      <c r="D33" s="14"/>
    </row>
    <row r="34" spans="2:4" x14ac:dyDescent="0.25">
      <c r="B34" s="12"/>
      <c r="C34" s="13"/>
      <c r="D34" s="14"/>
    </row>
    <row r="35" spans="2:4" x14ac:dyDescent="0.25">
      <c r="B35" s="29"/>
      <c r="C35" s="47"/>
      <c r="D35" s="152"/>
    </row>
    <row r="36" spans="2:4" x14ac:dyDescent="0.25">
      <c r="B36" s="15"/>
      <c r="C36" s="47"/>
      <c r="D36" s="152"/>
    </row>
    <row r="37" spans="2:4" x14ac:dyDescent="0.25">
      <c r="B37" s="29"/>
      <c r="C37" s="14"/>
      <c r="D37" s="152"/>
    </row>
    <row r="38" spans="2:4" x14ac:dyDescent="0.25">
      <c r="B38" s="29"/>
      <c r="C38" s="14"/>
      <c r="D38" s="152"/>
    </row>
    <row r="39" spans="2:4" x14ac:dyDescent="0.25">
      <c r="B39" s="15"/>
      <c r="C39" s="47"/>
      <c r="D39" s="152"/>
    </row>
  </sheetData>
  <sheetProtection password="DE6E" sheet="1" objects="1" scenarios="1" formatColumns="0" formatRows="0"/>
  <mergeCells count="13">
    <mergeCell ref="E26:F26"/>
    <mergeCell ref="B26:C26"/>
    <mergeCell ref="G1:J1"/>
    <mergeCell ref="D2:F2"/>
    <mergeCell ref="G2:J2"/>
    <mergeCell ref="D3:F3"/>
    <mergeCell ref="G3:J3"/>
    <mergeCell ref="D4:F4"/>
    <mergeCell ref="D5:F5"/>
    <mergeCell ref="D7:F7"/>
    <mergeCell ref="D8:F8"/>
    <mergeCell ref="D1:F1"/>
    <mergeCell ref="D6:F6"/>
  </mergeCells>
  <conditionalFormatting sqref="L20">
    <cfRule type="cellIs" dxfId="0" priority="1" operator="greaterThan">
      <formula>L21</formula>
    </cfRule>
  </conditionalFormatting>
  <dataValidations disablePrompts="1" count="1">
    <dataValidation type="custom" allowBlank="1" showInputMessage="1" showErrorMessage="1" error="Amount Due must be equal or lesser than Unpaid Earnings. If a Funding Amount is added to this Cost Center, Amount Due must be the lesser amount between Unpaid Earnings and Prorated Share. " sqref="L15:L18">
      <formula1>IF(L15&lt;=MIN(J15,K15), TRUE, FALSE)</formula1>
    </dataValidation>
  </dataValidations>
  <hyperlinks>
    <hyperlink ref="M1" location="Master!A1" display="(Return to Master Tab)"/>
  </hyperlinks>
  <pageMargins left="0.25" right="0.25" top="0.75" bottom="0.75" header="0.3" footer="0.3"/>
  <pageSetup scale="46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P121"/>
  <sheetViews>
    <sheetView showGridLines="0" showZeros="0" zoomScaleNormal="100" workbookViewId="0">
      <pane ySplit="12" topLeftCell="A13" activePane="bottomLeft" state="frozen"/>
      <selection activeCell="B37" sqref="B37"/>
      <selection pane="bottomLeft" activeCell="B21" sqref="B21"/>
    </sheetView>
  </sheetViews>
  <sheetFormatPr defaultRowHeight="15" outlineLevelCol="1" x14ac:dyDescent="0.25"/>
  <cols>
    <col min="1" max="1" width="8" style="122" customWidth="1"/>
    <col min="2" max="2" width="35.28515625" style="122" customWidth="1"/>
    <col min="3" max="3" width="17.5703125" style="127" bestFit="1" customWidth="1"/>
    <col min="4" max="4" width="11.5703125" style="127" customWidth="1"/>
    <col min="5" max="5" width="16.140625" style="122" bestFit="1" customWidth="1"/>
    <col min="6" max="6" width="11" style="122" bestFit="1" customWidth="1"/>
    <col min="7" max="7" width="16.140625" style="122" customWidth="1"/>
    <col min="8" max="8" width="12" style="122" customWidth="1"/>
    <col min="9" max="9" width="13.5703125" style="122" customWidth="1"/>
    <col min="10" max="10" width="12.5703125" style="122" customWidth="1"/>
    <col min="11" max="12" width="12.7109375" style="122" customWidth="1" outlineLevel="1"/>
    <col min="13" max="14" width="14.28515625" style="122" customWidth="1" outlineLevel="1"/>
    <col min="15" max="15" width="14.28515625" style="122" customWidth="1"/>
    <col min="16" max="16" width="14.28515625" style="122" customWidth="1" outlineLevel="1"/>
    <col min="17" max="17" width="10" style="122" customWidth="1"/>
    <col min="18" max="18" width="10.5703125" style="122" customWidth="1"/>
    <col min="19" max="16384" width="9.140625" style="122"/>
  </cols>
  <sheetData>
    <row r="1" spans="1:16" x14ac:dyDescent="0.25">
      <c r="A1" s="180" t="str">
        <f>Master!A3</f>
        <v xml:space="preserve">a. </v>
      </c>
      <c r="B1" s="180" t="str">
        <f>Master!B3</f>
        <v>Agency Name:</v>
      </c>
      <c r="C1" s="211">
        <f>Master!C3</f>
        <v>0</v>
      </c>
      <c r="D1" s="211"/>
      <c r="E1" s="211"/>
      <c r="F1" s="211"/>
      <c r="G1" s="210" t="s">
        <v>70</v>
      </c>
      <c r="H1" s="210"/>
      <c r="I1" s="210"/>
      <c r="J1" s="210"/>
      <c r="K1" s="121"/>
      <c r="O1" s="123" t="s">
        <v>237</v>
      </c>
      <c r="P1" s="123"/>
    </row>
    <row r="2" spans="1:16" x14ac:dyDescent="0.25">
      <c r="A2" s="180" t="str">
        <f>Master!A4</f>
        <v xml:space="preserve">b. </v>
      </c>
      <c r="B2" s="180" t="str">
        <f>Master!B4</f>
        <v>Contract No.:</v>
      </c>
      <c r="C2" s="208">
        <f>Master!C4</f>
        <v>0</v>
      </c>
      <c r="D2" s="208"/>
      <c r="E2" s="208"/>
      <c r="F2" s="208"/>
      <c r="G2" s="210" t="s">
        <v>71</v>
      </c>
      <c r="H2" s="210"/>
      <c r="I2" s="210"/>
      <c r="J2" s="210"/>
      <c r="O2" s="124" t="str">
        <f>Master!$G$1</f>
        <v>Rev.03/31/2014</v>
      </c>
      <c r="P2" s="124"/>
    </row>
    <row r="3" spans="1:16" x14ac:dyDescent="0.25">
      <c r="A3" s="180" t="str">
        <f>Master!A5</f>
        <v xml:space="preserve">c. </v>
      </c>
      <c r="B3" s="180" t="str">
        <f>Master!B5</f>
        <v>Month/Year of :</v>
      </c>
      <c r="C3" s="212">
        <f>Master!C5</f>
        <v>0</v>
      </c>
      <c r="D3" s="212"/>
      <c r="E3" s="212"/>
      <c r="F3" s="212"/>
      <c r="I3" s="125"/>
      <c r="O3" s="124" t="str">
        <f>Master!$G$2</f>
        <v>Version: 3.2.1</v>
      </c>
      <c r="P3" s="124"/>
    </row>
    <row r="4" spans="1:16" x14ac:dyDescent="0.25">
      <c r="A4" s="180" t="str">
        <f>Master!A6</f>
        <v xml:space="preserve">d.  </v>
      </c>
      <c r="B4" s="180" t="str">
        <f>Master!B6</f>
        <v># months in the contract:</v>
      </c>
      <c r="C4" s="208">
        <f>Master!C6</f>
        <v>0</v>
      </c>
      <c r="D4" s="208"/>
      <c r="E4" s="208"/>
      <c r="F4" s="208"/>
      <c r="I4" s="125"/>
    </row>
    <row r="5" spans="1:16" x14ac:dyDescent="0.25">
      <c r="A5" s="180" t="str">
        <f>Master!A7</f>
        <v>e.</v>
      </c>
      <c r="B5" s="180" t="str">
        <f>Master!B7</f>
        <v># months remaining (including month in c.):</v>
      </c>
      <c r="C5" s="208">
        <f>Master!C7</f>
        <v>0</v>
      </c>
      <c r="D5" s="208"/>
      <c r="E5" s="208"/>
      <c r="F5" s="208"/>
    </row>
    <row r="6" spans="1:16" s="177" customFormat="1" x14ac:dyDescent="0.25">
      <c r="A6" s="180" t="str">
        <f>Master!A8</f>
        <v xml:space="preserve">f.  </v>
      </c>
      <c r="B6" s="180" t="str">
        <f>Master!B8</f>
        <v># months incurred (including month in c.):</v>
      </c>
      <c r="C6" s="208">
        <f>Master!C8</f>
        <v>0</v>
      </c>
      <c r="D6" s="208"/>
      <c r="E6" s="208"/>
      <c r="F6" s="208"/>
    </row>
    <row r="7" spans="1:16" x14ac:dyDescent="0.25">
      <c r="A7" s="180" t="str">
        <f>Master!A9</f>
        <v xml:space="preserve">g.  </v>
      </c>
      <c r="B7" s="180" t="str">
        <f>Master!B9</f>
        <v>Federal ID:</v>
      </c>
      <c r="C7" s="208">
        <f>Master!C9</f>
        <v>0</v>
      </c>
      <c r="D7" s="208"/>
      <c r="E7" s="208"/>
      <c r="F7" s="208"/>
    </row>
    <row r="8" spans="1:16" x14ac:dyDescent="0.25">
      <c r="A8" s="180" t="str">
        <f>Master!A10</f>
        <v>h.</v>
      </c>
      <c r="B8" s="180" t="str">
        <f>Master!B10</f>
        <v>Address:</v>
      </c>
      <c r="C8" s="208">
        <f>Master!C10</f>
        <v>0</v>
      </c>
      <c r="D8" s="208"/>
      <c r="E8" s="208"/>
      <c r="F8" s="208"/>
      <c r="G8" s="126"/>
      <c r="H8" s="126"/>
      <c r="I8" s="126"/>
      <c r="J8" s="126"/>
    </row>
    <row r="9" spans="1:16" x14ac:dyDescent="0.25">
      <c r="K9" s="207" t="s">
        <v>50</v>
      </c>
      <c r="L9" s="208"/>
      <c r="M9" s="208"/>
      <c r="N9" s="209"/>
      <c r="O9" s="129" t="s">
        <v>98</v>
      </c>
      <c r="P9" s="129" t="s">
        <v>99</v>
      </c>
    </row>
    <row r="10" spans="1:16" ht="60" customHeight="1" x14ac:dyDescent="0.25">
      <c r="A10" s="3" t="s">
        <v>9</v>
      </c>
      <c r="B10" s="3" t="s">
        <v>5</v>
      </c>
      <c r="C10" s="3" t="s">
        <v>97</v>
      </c>
      <c r="D10" s="3" t="s">
        <v>94</v>
      </c>
      <c r="E10" s="3" t="s">
        <v>217</v>
      </c>
      <c r="F10" s="3" t="s">
        <v>218</v>
      </c>
      <c r="G10" s="4" t="s">
        <v>72</v>
      </c>
      <c r="H10" s="4" t="s">
        <v>7</v>
      </c>
      <c r="I10" s="4" t="s">
        <v>10</v>
      </c>
      <c r="J10" s="3" t="s">
        <v>73</v>
      </c>
      <c r="K10" s="3" t="s">
        <v>74</v>
      </c>
      <c r="L10" s="3" t="s">
        <v>129</v>
      </c>
      <c r="M10" s="3" t="s">
        <v>76</v>
      </c>
      <c r="N10" s="3" t="s">
        <v>75</v>
      </c>
      <c r="O10" s="3" t="s">
        <v>77</v>
      </c>
      <c r="P10" s="3" t="s">
        <v>78</v>
      </c>
    </row>
    <row r="11" spans="1:16" x14ac:dyDescent="0.25">
      <c r="A11" s="5"/>
      <c r="B11" s="5"/>
      <c r="C11" s="5"/>
      <c r="D11" s="5"/>
      <c r="E11" s="5"/>
      <c r="F11" s="5"/>
      <c r="G11" s="6" t="s">
        <v>79</v>
      </c>
      <c r="H11" s="6"/>
      <c r="I11" s="6"/>
      <c r="J11" s="7"/>
      <c r="K11" s="7" t="s">
        <v>31</v>
      </c>
      <c r="L11" s="7" t="s">
        <v>128</v>
      </c>
      <c r="M11" s="7" t="s">
        <v>32</v>
      </c>
      <c r="N11" s="7" t="s">
        <v>33</v>
      </c>
      <c r="O11" s="7" t="s">
        <v>51</v>
      </c>
      <c r="P11" s="7" t="s">
        <v>80</v>
      </c>
    </row>
    <row r="12" spans="1:16" x14ac:dyDescent="0.25">
      <c r="A12" s="8" t="s">
        <v>38</v>
      </c>
      <c r="B12" s="8" t="s">
        <v>39</v>
      </c>
      <c r="C12" s="8" t="s">
        <v>40</v>
      </c>
      <c r="D12" s="8" t="s">
        <v>41</v>
      </c>
      <c r="E12" s="8" t="s">
        <v>42</v>
      </c>
      <c r="F12" s="8" t="s">
        <v>43</v>
      </c>
      <c r="G12" s="8" t="s">
        <v>44</v>
      </c>
      <c r="H12" s="8" t="s">
        <v>45</v>
      </c>
      <c r="I12" s="8" t="s">
        <v>46</v>
      </c>
      <c r="J12" s="8" t="s">
        <v>47</v>
      </c>
      <c r="K12" s="8" t="s">
        <v>100</v>
      </c>
      <c r="L12" s="8" t="s">
        <v>101</v>
      </c>
      <c r="M12" s="8" t="s">
        <v>102</v>
      </c>
      <c r="N12" s="8" t="s">
        <v>103</v>
      </c>
      <c r="O12" s="8" t="s">
        <v>187</v>
      </c>
      <c r="P12" s="8" t="s">
        <v>219</v>
      </c>
    </row>
    <row r="13" spans="1:16" ht="5.2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6" ht="15.75" customHeight="1" x14ac:dyDescent="0.25">
      <c r="A14" s="84"/>
      <c r="B14" s="85" t="s">
        <v>164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6" ht="15.75" customHeight="1" x14ac:dyDescent="0.25">
      <c r="A15" s="77">
        <v>18</v>
      </c>
      <c r="B15" s="81" t="s">
        <v>55</v>
      </c>
      <c r="C15" s="79" t="s">
        <v>48</v>
      </c>
      <c r="D15" s="79" t="s">
        <v>95</v>
      </c>
      <c r="E15" s="79" t="s">
        <v>83</v>
      </c>
      <c r="F15" s="80" t="s">
        <v>83</v>
      </c>
      <c r="G15" s="74"/>
      <c r="H15" s="74"/>
      <c r="I15" s="74"/>
      <c r="J15" s="130">
        <f t="shared" ref="J15:J23" si="0">SUM(H15:I15)</f>
        <v>0</v>
      </c>
      <c r="K15" s="74"/>
      <c r="L15" s="131"/>
      <c r="M15" s="131"/>
      <c r="N15" s="131"/>
      <c r="O15" s="130">
        <f t="shared" ref="O15:O23" si="1">G15-J15-K15-L15-M15-N15</f>
        <v>0</v>
      </c>
      <c r="P15" s="74"/>
    </row>
    <row r="16" spans="1:16" x14ac:dyDescent="0.25">
      <c r="A16" s="77">
        <v>19</v>
      </c>
      <c r="B16" s="81" t="s">
        <v>56</v>
      </c>
      <c r="C16" s="79" t="s">
        <v>48</v>
      </c>
      <c r="D16" s="79" t="s">
        <v>95</v>
      </c>
      <c r="E16" s="79" t="s">
        <v>83</v>
      </c>
      <c r="F16" s="80" t="s">
        <v>83</v>
      </c>
      <c r="G16" s="74"/>
      <c r="H16" s="74"/>
      <c r="I16" s="74"/>
      <c r="J16" s="130">
        <f t="shared" si="0"/>
        <v>0</v>
      </c>
      <c r="K16" s="74"/>
      <c r="L16" s="131"/>
      <c r="M16" s="131"/>
      <c r="N16" s="131"/>
      <c r="O16" s="130">
        <f t="shared" si="1"/>
        <v>0</v>
      </c>
      <c r="P16" s="74"/>
    </row>
    <row r="17" spans="1:16" x14ac:dyDescent="0.25">
      <c r="A17" s="77">
        <v>20</v>
      </c>
      <c r="B17" s="81" t="s">
        <v>57</v>
      </c>
      <c r="C17" s="79" t="s">
        <v>48</v>
      </c>
      <c r="D17" s="79" t="s">
        <v>95</v>
      </c>
      <c r="E17" s="79" t="s">
        <v>83</v>
      </c>
      <c r="F17" s="80" t="s">
        <v>83</v>
      </c>
      <c r="G17" s="74"/>
      <c r="H17" s="74"/>
      <c r="I17" s="74"/>
      <c r="J17" s="130">
        <f t="shared" si="0"/>
        <v>0</v>
      </c>
      <c r="K17" s="74"/>
      <c r="L17" s="131"/>
      <c r="M17" s="131"/>
      <c r="N17" s="131"/>
      <c r="O17" s="130">
        <f t="shared" si="1"/>
        <v>0</v>
      </c>
      <c r="P17" s="74"/>
    </row>
    <row r="18" spans="1:16" x14ac:dyDescent="0.25">
      <c r="A18" s="77">
        <v>21</v>
      </c>
      <c r="B18" s="81" t="s">
        <v>58</v>
      </c>
      <c r="C18" s="79" t="s">
        <v>48</v>
      </c>
      <c r="D18" s="79" t="s">
        <v>95</v>
      </c>
      <c r="E18" s="79" t="s">
        <v>83</v>
      </c>
      <c r="F18" s="80" t="s">
        <v>83</v>
      </c>
      <c r="G18" s="74"/>
      <c r="H18" s="74"/>
      <c r="I18" s="74"/>
      <c r="J18" s="130">
        <f t="shared" si="0"/>
        <v>0</v>
      </c>
      <c r="K18" s="74"/>
      <c r="L18" s="131"/>
      <c r="M18" s="131"/>
      <c r="N18" s="131"/>
      <c r="O18" s="130">
        <f t="shared" si="1"/>
        <v>0</v>
      </c>
      <c r="P18" s="74"/>
    </row>
    <row r="19" spans="1:16" x14ac:dyDescent="0.25">
      <c r="A19" s="77">
        <v>36</v>
      </c>
      <c r="B19" s="81" t="s">
        <v>66</v>
      </c>
      <c r="C19" s="79" t="s">
        <v>48</v>
      </c>
      <c r="D19" s="79" t="s">
        <v>95</v>
      </c>
      <c r="E19" s="79" t="s">
        <v>83</v>
      </c>
      <c r="F19" s="80" t="s">
        <v>83</v>
      </c>
      <c r="G19" s="74"/>
      <c r="H19" s="74"/>
      <c r="I19" s="74"/>
      <c r="J19" s="130">
        <f t="shared" si="0"/>
        <v>0</v>
      </c>
      <c r="K19" s="74"/>
      <c r="L19" s="131"/>
      <c r="M19" s="131"/>
      <c r="N19" s="131"/>
      <c r="O19" s="130">
        <f t="shared" si="1"/>
        <v>0</v>
      </c>
      <c r="P19" s="74"/>
    </row>
    <row r="20" spans="1:16" x14ac:dyDescent="0.25">
      <c r="A20" s="77">
        <v>37</v>
      </c>
      <c r="B20" s="81" t="s">
        <v>67</v>
      </c>
      <c r="C20" s="79" t="s">
        <v>48</v>
      </c>
      <c r="D20" s="79" t="s">
        <v>95</v>
      </c>
      <c r="E20" s="79" t="s">
        <v>83</v>
      </c>
      <c r="F20" s="80" t="s">
        <v>83</v>
      </c>
      <c r="G20" s="74"/>
      <c r="H20" s="74"/>
      <c r="I20" s="74"/>
      <c r="J20" s="130">
        <f t="shared" si="0"/>
        <v>0</v>
      </c>
      <c r="K20" s="74"/>
      <c r="L20" s="131"/>
      <c r="M20" s="131"/>
      <c r="N20" s="131"/>
      <c r="O20" s="130">
        <f t="shared" si="1"/>
        <v>0</v>
      </c>
      <c r="P20" s="74"/>
    </row>
    <row r="21" spans="1:16" x14ac:dyDescent="0.25">
      <c r="A21" s="77">
        <v>38</v>
      </c>
      <c r="B21" s="81" t="s">
        <v>68</v>
      </c>
      <c r="C21" s="79" t="s">
        <v>48</v>
      </c>
      <c r="D21" s="79" t="s">
        <v>95</v>
      </c>
      <c r="E21" s="79" t="s">
        <v>83</v>
      </c>
      <c r="F21" s="80" t="s">
        <v>83</v>
      </c>
      <c r="G21" s="74"/>
      <c r="H21" s="74"/>
      <c r="I21" s="74"/>
      <c r="J21" s="130">
        <f t="shared" si="0"/>
        <v>0</v>
      </c>
      <c r="K21" s="74"/>
      <c r="L21" s="131"/>
      <c r="M21" s="131"/>
      <c r="N21" s="131"/>
      <c r="O21" s="130">
        <f t="shared" si="1"/>
        <v>0</v>
      </c>
      <c r="P21" s="74"/>
    </row>
    <row r="22" spans="1:16" x14ac:dyDescent="0.25">
      <c r="A22" s="10"/>
      <c r="B22" s="11"/>
      <c r="C22" s="11"/>
      <c r="D22" s="11"/>
      <c r="E22" s="11"/>
      <c r="F22" s="11"/>
      <c r="G22" s="74"/>
      <c r="H22" s="74"/>
      <c r="I22" s="74"/>
      <c r="J22" s="130">
        <f t="shared" si="0"/>
        <v>0</v>
      </c>
      <c r="K22" s="74"/>
      <c r="L22" s="131"/>
      <c r="M22" s="131"/>
      <c r="N22" s="131"/>
      <c r="O22" s="130">
        <f t="shared" si="1"/>
        <v>0</v>
      </c>
      <c r="P22" s="74"/>
    </row>
    <row r="23" spans="1:16" x14ac:dyDescent="0.25">
      <c r="A23" s="133"/>
      <c r="B23" s="134"/>
      <c r="C23" s="134"/>
      <c r="D23" s="134"/>
      <c r="E23" s="134"/>
      <c r="F23" s="134"/>
      <c r="G23" s="74"/>
      <c r="H23" s="74"/>
      <c r="I23" s="74"/>
      <c r="J23" s="130">
        <f t="shared" si="0"/>
        <v>0</v>
      </c>
      <c r="K23" s="74"/>
      <c r="L23" s="131"/>
      <c r="M23" s="131"/>
      <c r="N23" s="131"/>
      <c r="O23" s="130">
        <f t="shared" si="1"/>
        <v>0</v>
      </c>
      <c r="P23" s="74"/>
    </row>
    <row r="24" spans="1:16" ht="5.2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6" ht="5.2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6" ht="5.2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6" ht="15.75" customHeight="1" x14ac:dyDescent="0.25">
      <c r="A27" s="84"/>
      <c r="B27" s="85" t="s">
        <v>165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6" x14ac:dyDescent="0.25">
      <c r="A28" s="77">
        <v>29</v>
      </c>
      <c r="B28" s="78" t="s">
        <v>21</v>
      </c>
      <c r="C28" s="79" t="s">
        <v>48</v>
      </c>
      <c r="D28" s="79" t="s">
        <v>95</v>
      </c>
      <c r="E28" s="79" t="s">
        <v>81</v>
      </c>
      <c r="F28" s="80" t="s">
        <v>87</v>
      </c>
      <c r="G28" s="74"/>
      <c r="H28" s="74"/>
      <c r="I28" s="74"/>
      <c r="J28" s="130">
        <f t="shared" ref="J28:J54" si="2">SUM(H28:I28)</f>
        <v>0</v>
      </c>
      <c r="K28" s="74"/>
      <c r="L28" s="131"/>
      <c r="M28" s="131"/>
      <c r="N28" s="131"/>
      <c r="O28" s="130">
        <f t="shared" ref="O28:O54" si="3">G28-J28-K28-L28-M28-N28</f>
        <v>0</v>
      </c>
      <c r="P28" s="74"/>
    </row>
    <row r="29" spans="1:16" x14ac:dyDescent="0.25">
      <c r="A29" s="77">
        <v>43</v>
      </c>
      <c r="B29" s="78" t="s">
        <v>25</v>
      </c>
      <c r="C29" s="79" t="s">
        <v>48</v>
      </c>
      <c r="D29" s="79" t="s">
        <v>95</v>
      </c>
      <c r="E29" s="79" t="s">
        <v>81</v>
      </c>
      <c r="F29" s="79" t="s">
        <v>87</v>
      </c>
      <c r="G29" s="74"/>
      <c r="H29" s="74"/>
      <c r="I29" s="74"/>
      <c r="J29" s="130">
        <f t="shared" si="2"/>
        <v>0</v>
      </c>
      <c r="K29" s="74"/>
      <c r="L29" s="131"/>
      <c r="M29" s="131"/>
      <c r="N29" s="131"/>
      <c r="O29" s="130">
        <f t="shared" si="3"/>
        <v>0</v>
      </c>
      <c r="P29" s="74"/>
    </row>
    <row r="30" spans="1:16" x14ac:dyDescent="0.25">
      <c r="A30" s="77">
        <v>1</v>
      </c>
      <c r="B30" s="78" t="s">
        <v>11</v>
      </c>
      <c r="C30" s="79" t="s">
        <v>48</v>
      </c>
      <c r="D30" s="79" t="s">
        <v>95</v>
      </c>
      <c r="E30" s="79" t="s">
        <v>81</v>
      </c>
      <c r="F30" s="79" t="s">
        <v>87</v>
      </c>
      <c r="G30" s="74"/>
      <c r="H30" s="74"/>
      <c r="I30" s="74"/>
      <c r="J30" s="130">
        <f t="shared" si="2"/>
        <v>0</v>
      </c>
      <c r="K30" s="74"/>
      <c r="L30" s="131"/>
      <c r="M30" s="131"/>
      <c r="N30" s="131"/>
      <c r="O30" s="130">
        <f t="shared" si="3"/>
        <v>0</v>
      </c>
      <c r="P30" s="74"/>
    </row>
    <row r="31" spans="1:16" x14ac:dyDescent="0.25">
      <c r="A31" s="77">
        <v>2</v>
      </c>
      <c r="B31" s="78" t="s">
        <v>12</v>
      </c>
      <c r="C31" s="79" t="s">
        <v>48</v>
      </c>
      <c r="D31" s="79" t="s">
        <v>95</v>
      </c>
      <c r="E31" s="79" t="s">
        <v>81</v>
      </c>
      <c r="F31" s="79" t="s">
        <v>87</v>
      </c>
      <c r="G31" s="74"/>
      <c r="H31" s="74"/>
      <c r="I31" s="74"/>
      <c r="J31" s="130">
        <f t="shared" si="2"/>
        <v>0</v>
      </c>
      <c r="K31" s="74"/>
      <c r="L31" s="131"/>
      <c r="M31" s="131"/>
      <c r="N31" s="74"/>
      <c r="O31" s="130">
        <f t="shared" si="3"/>
        <v>0</v>
      </c>
      <c r="P31" s="74"/>
    </row>
    <row r="32" spans="1:16" hidden="1" x14ac:dyDescent="0.25">
      <c r="A32" s="77"/>
      <c r="B32" s="78"/>
      <c r="C32" s="79"/>
      <c r="D32" s="79"/>
      <c r="E32" s="79"/>
      <c r="F32" s="79"/>
      <c r="G32" s="74"/>
      <c r="H32" s="74"/>
      <c r="I32" s="74"/>
      <c r="J32" s="130">
        <f t="shared" si="2"/>
        <v>0</v>
      </c>
      <c r="K32" s="74"/>
      <c r="L32" s="131"/>
      <c r="M32" s="131"/>
      <c r="N32" s="131"/>
      <c r="O32" s="130">
        <f t="shared" si="3"/>
        <v>0</v>
      </c>
      <c r="P32" s="74"/>
    </row>
    <row r="33" spans="1:16" hidden="1" x14ac:dyDescent="0.25">
      <c r="A33" s="77"/>
      <c r="B33" s="78"/>
      <c r="C33" s="79"/>
      <c r="D33" s="79"/>
      <c r="E33" s="79"/>
      <c r="F33" s="79"/>
      <c r="G33" s="74"/>
      <c r="H33" s="74"/>
      <c r="I33" s="74"/>
      <c r="J33" s="130">
        <f t="shared" si="2"/>
        <v>0</v>
      </c>
      <c r="K33" s="74"/>
      <c r="L33" s="131"/>
      <c r="M33" s="131"/>
      <c r="N33" s="131"/>
      <c r="O33" s="130">
        <f t="shared" si="3"/>
        <v>0</v>
      </c>
      <c r="P33" s="74"/>
    </row>
    <row r="34" spans="1:16" x14ac:dyDescent="0.25">
      <c r="A34" s="77">
        <v>5</v>
      </c>
      <c r="B34" s="81" t="s">
        <v>84</v>
      </c>
      <c r="C34" s="79" t="s">
        <v>48</v>
      </c>
      <c r="D34" s="79" t="s">
        <v>95</v>
      </c>
      <c r="E34" s="79" t="s">
        <v>83</v>
      </c>
      <c r="F34" s="79" t="s">
        <v>83</v>
      </c>
      <c r="G34" s="74"/>
      <c r="H34" s="74"/>
      <c r="I34" s="74"/>
      <c r="J34" s="130">
        <f t="shared" si="2"/>
        <v>0</v>
      </c>
      <c r="K34" s="74"/>
      <c r="L34" s="131"/>
      <c r="M34" s="131"/>
      <c r="N34" s="131"/>
      <c r="O34" s="130">
        <f t="shared" si="3"/>
        <v>0</v>
      </c>
      <c r="P34" s="74"/>
    </row>
    <row r="35" spans="1:16" x14ac:dyDescent="0.25">
      <c r="A35" s="77">
        <v>6</v>
      </c>
      <c r="B35" s="78" t="s">
        <v>13</v>
      </c>
      <c r="C35" s="79" t="s">
        <v>48</v>
      </c>
      <c r="D35" s="79" t="s">
        <v>95</v>
      </c>
      <c r="E35" s="79" t="s">
        <v>83</v>
      </c>
      <c r="F35" s="79" t="s">
        <v>83</v>
      </c>
      <c r="G35" s="74"/>
      <c r="H35" s="74"/>
      <c r="I35" s="74"/>
      <c r="J35" s="130">
        <f t="shared" si="2"/>
        <v>0</v>
      </c>
      <c r="K35" s="74"/>
      <c r="L35" s="131"/>
      <c r="M35" s="131"/>
      <c r="N35" s="131"/>
      <c r="O35" s="130">
        <f t="shared" si="3"/>
        <v>0</v>
      </c>
      <c r="P35" s="74"/>
    </row>
    <row r="36" spans="1:16" x14ac:dyDescent="0.25">
      <c r="A36" s="77">
        <v>7</v>
      </c>
      <c r="B36" s="78" t="s">
        <v>14</v>
      </c>
      <c r="C36" s="79" t="s">
        <v>49</v>
      </c>
      <c r="D36" s="79" t="s">
        <v>96</v>
      </c>
      <c r="E36" s="79" t="s">
        <v>83</v>
      </c>
      <c r="F36" s="80" t="s">
        <v>83</v>
      </c>
      <c r="G36" s="74"/>
      <c r="H36" s="74"/>
      <c r="I36" s="74"/>
      <c r="J36" s="130">
        <f t="shared" si="2"/>
        <v>0</v>
      </c>
      <c r="K36" s="74"/>
      <c r="L36" s="131"/>
      <c r="M36" s="131"/>
      <c r="N36" s="131"/>
      <c r="O36" s="130">
        <f t="shared" si="3"/>
        <v>0</v>
      </c>
      <c r="P36" s="131"/>
    </row>
    <row r="37" spans="1:16" x14ac:dyDescent="0.25">
      <c r="A37" s="77">
        <v>28</v>
      </c>
      <c r="B37" s="78" t="s">
        <v>122</v>
      </c>
      <c r="C37" s="79" t="s">
        <v>48</v>
      </c>
      <c r="D37" s="79" t="s">
        <v>95</v>
      </c>
      <c r="E37" s="82" t="s">
        <v>93</v>
      </c>
      <c r="F37" s="80" t="s">
        <v>88</v>
      </c>
      <c r="G37" s="74"/>
      <c r="H37" s="74"/>
      <c r="I37" s="74"/>
      <c r="J37" s="130">
        <f t="shared" si="2"/>
        <v>0</v>
      </c>
      <c r="K37" s="74"/>
      <c r="L37" s="74"/>
      <c r="M37" s="74"/>
      <c r="N37" s="131"/>
      <c r="O37" s="130">
        <f t="shared" si="3"/>
        <v>0</v>
      </c>
      <c r="P37" s="74"/>
    </row>
    <row r="38" spans="1:16" x14ac:dyDescent="0.25">
      <c r="A38" s="77">
        <v>8</v>
      </c>
      <c r="B38" s="78" t="s">
        <v>15</v>
      </c>
      <c r="C38" s="79" t="s">
        <v>48</v>
      </c>
      <c r="D38" s="79" t="s">
        <v>95</v>
      </c>
      <c r="E38" s="79" t="s">
        <v>81</v>
      </c>
      <c r="F38" s="80" t="s">
        <v>87</v>
      </c>
      <c r="G38" s="74"/>
      <c r="H38" s="74"/>
      <c r="I38" s="74"/>
      <c r="J38" s="130">
        <f t="shared" si="2"/>
        <v>0</v>
      </c>
      <c r="K38" s="74"/>
      <c r="L38" s="131"/>
      <c r="M38" s="131"/>
      <c r="N38" s="131"/>
      <c r="O38" s="130">
        <f t="shared" si="3"/>
        <v>0</v>
      </c>
      <c r="P38" s="74"/>
    </row>
    <row r="39" spans="1:16" x14ac:dyDescent="0.25">
      <c r="A39" s="77">
        <v>10</v>
      </c>
      <c r="B39" s="78" t="s">
        <v>53</v>
      </c>
      <c r="C39" s="79" t="s">
        <v>48</v>
      </c>
      <c r="D39" s="79" t="s">
        <v>95</v>
      </c>
      <c r="E39" s="79" t="s">
        <v>81</v>
      </c>
      <c r="F39" s="80" t="s">
        <v>87</v>
      </c>
      <c r="G39" s="74"/>
      <c r="H39" s="74"/>
      <c r="I39" s="74"/>
      <c r="J39" s="130">
        <f t="shared" si="2"/>
        <v>0</v>
      </c>
      <c r="K39" s="74"/>
      <c r="L39" s="131"/>
      <c r="M39" s="131"/>
      <c r="N39" s="131"/>
      <c r="O39" s="130">
        <f t="shared" si="3"/>
        <v>0</v>
      </c>
      <c r="P39" s="74"/>
    </row>
    <row r="40" spans="1:16" x14ac:dyDescent="0.25">
      <c r="A40" s="77">
        <v>42</v>
      </c>
      <c r="B40" s="78" t="s">
        <v>24</v>
      </c>
      <c r="C40" s="79" t="s">
        <v>48</v>
      </c>
      <c r="D40" s="79" t="s">
        <v>95</v>
      </c>
      <c r="E40" s="79" t="s">
        <v>81</v>
      </c>
      <c r="F40" s="79" t="s">
        <v>87</v>
      </c>
      <c r="G40" s="74"/>
      <c r="H40" s="74"/>
      <c r="I40" s="74"/>
      <c r="J40" s="130">
        <f t="shared" si="2"/>
        <v>0</v>
      </c>
      <c r="K40" s="74"/>
      <c r="L40" s="131"/>
      <c r="M40" s="131"/>
      <c r="N40" s="131"/>
      <c r="O40" s="130">
        <f t="shared" si="3"/>
        <v>0</v>
      </c>
      <c r="P40" s="74"/>
    </row>
    <row r="41" spans="1:16" x14ac:dyDescent="0.25">
      <c r="A41" s="77">
        <v>11</v>
      </c>
      <c r="B41" s="78" t="s">
        <v>16</v>
      </c>
      <c r="C41" s="79" t="s">
        <v>48</v>
      </c>
      <c r="D41" s="79" t="s">
        <v>95</v>
      </c>
      <c r="E41" s="79" t="s">
        <v>81</v>
      </c>
      <c r="F41" s="80" t="s">
        <v>87</v>
      </c>
      <c r="G41" s="74"/>
      <c r="H41" s="74"/>
      <c r="I41" s="74"/>
      <c r="J41" s="130">
        <f t="shared" si="2"/>
        <v>0</v>
      </c>
      <c r="K41" s="74"/>
      <c r="L41" s="131"/>
      <c r="M41" s="131"/>
      <c r="N41" s="131"/>
      <c r="O41" s="130">
        <f t="shared" si="3"/>
        <v>0</v>
      </c>
      <c r="P41" s="74"/>
    </row>
    <row r="42" spans="1:16" x14ac:dyDescent="0.25">
      <c r="A42" s="77">
        <v>12</v>
      </c>
      <c r="B42" s="78" t="s">
        <v>17</v>
      </c>
      <c r="C42" s="79" t="s">
        <v>48</v>
      </c>
      <c r="D42" s="79" t="s">
        <v>95</v>
      </c>
      <c r="E42" s="79" t="s">
        <v>81</v>
      </c>
      <c r="F42" s="80" t="s">
        <v>87</v>
      </c>
      <c r="G42" s="74"/>
      <c r="H42" s="74"/>
      <c r="I42" s="74"/>
      <c r="J42" s="130">
        <f t="shared" si="2"/>
        <v>0</v>
      </c>
      <c r="K42" s="74"/>
      <c r="L42" s="131"/>
      <c r="M42" s="74"/>
      <c r="N42" s="131"/>
      <c r="O42" s="130">
        <f t="shared" si="3"/>
        <v>0</v>
      </c>
      <c r="P42" s="131"/>
    </row>
    <row r="43" spans="1:16" x14ac:dyDescent="0.25">
      <c r="A43" s="77">
        <v>40</v>
      </c>
      <c r="B43" s="78" t="s">
        <v>23</v>
      </c>
      <c r="C43" s="79" t="s">
        <v>49</v>
      </c>
      <c r="D43" s="79" t="s">
        <v>96</v>
      </c>
      <c r="E43" s="79" t="s">
        <v>81</v>
      </c>
      <c r="F43" s="80" t="s">
        <v>87</v>
      </c>
      <c r="G43" s="74"/>
      <c r="H43" s="74"/>
      <c r="I43" s="74"/>
      <c r="J43" s="130">
        <f t="shared" si="2"/>
        <v>0</v>
      </c>
      <c r="K43" s="74"/>
      <c r="L43" s="131"/>
      <c r="M43" s="131"/>
      <c r="N43" s="131"/>
      <c r="O43" s="130">
        <f t="shared" si="3"/>
        <v>0</v>
      </c>
      <c r="P43" s="131"/>
    </row>
    <row r="44" spans="1:16" x14ac:dyDescent="0.25">
      <c r="A44" s="77">
        <v>35</v>
      </c>
      <c r="B44" s="78" t="s">
        <v>22</v>
      </c>
      <c r="C44" s="79" t="s">
        <v>48</v>
      </c>
      <c r="D44" s="79" t="s">
        <v>95</v>
      </c>
      <c r="E44" s="79" t="s">
        <v>81</v>
      </c>
      <c r="F44" s="80" t="s">
        <v>87</v>
      </c>
      <c r="G44" s="74"/>
      <c r="H44" s="74"/>
      <c r="I44" s="74"/>
      <c r="J44" s="130">
        <f t="shared" si="2"/>
        <v>0</v>
      </c>
      <c r="K44" s="74"/>
      <c r="L44" s="131"/>
      <c r="M44" s="131"/>
      <c r="N44" s="131"/>
      <c r="O44" s="130">
        <f t="shared" si="3"/>
        <v>0</v>
      </c>
      <c r="P44" s="74"/>
    </row>
    <row r="45" spans="1:16" x14ac:dyDescent="0.25">
      <c r="A45" s="77">
        <v>14</v>
      </c>
      <c r="B45" s="78" t="s">
        <v>18</v>
      </c>
      <c r="C45" s="79" t="s">
        <v>48</v>
      </c>
      <c r="D45" s="79" t="s">
        <v>95</v>
      </c>
      <c r="E45" s="79" t="s">
        <v>81</v>
      </c>
      <c r="F45" s="80" t="s">
        <v>87</v>
      </c>
      <c r="G45" s="74"/>
      <c r="H45" s="74"/>
      <c r="I45" s="74"/>
      <c r="J45" s="130">
        <f t="shared" si="2"/>
        <v>0</v>
      </c>
      <c r="K45" s="74"/>
      <c r="L45" s="131"/>
      <c r="M45" s="131"/>
      <c r="N45" s="131"/>
      <c r="O45" s="130">
        <f t="shared" si="3"/>
        <v>0</v>
      </c>
      <c r="P45" s="74"/>
    </row>
    <row r="46" spans="1:16" x14ac:dyDescent="0.25">
      <c r="A46" s="77">
        <v>15</v>
      </c>
      <c r="B46" s="78" t="s">
        <v>28</v>
      </c>
      <c r="C46" s="79" t="s">
        <v>49</v>
      </c>
      <c r="D46" s="79" t="s">
        <v>95</v>
      </c>
      <c r="E46" s="79" t="s">
        <v>81</v>
      </c>
      <c r="F46" s="80" t="s">
        <v>87</v>
      </c>
      <c r="G46" s="74"/>
      <c r="H46" s="74"/>
      <c r="I46" s="74"/>
      <c r="J46" s="130">
        <f t="shared" si="2"/>
        <v>0</v>
      </c>
      <c r="K46" s="74"/>
      <c r="L46" s="131"/>
      <c r="M46" s="131"/>
      <c r="N46" s="74"/>
      <c r="O46" s="130">
        <f t="shared" si="3"/>
        <v>0</v>
      </c>
      <c r="P46" s="74"/>
    </row>
    <row r="47" spans="1:16" hidden="1" x14ac:dyDescent="0.25">
      <c r="A47" s="77">
        <v>41</v>
      </c>
      <c r="B47" s="78" t="s">
        <v>69</v>
      </c>
      <c r="C47" s="79" t="s">
        <v>48</v>
      </c>
      <c r="D47" s="79" t="s">
        <v>95</v>
      </c>
      <c r="E47" s="79" t="s">
        <v>81</v>
      </c>
      <c r="F47" s="80" t="s">
        <v>87</v>
      </c>
      <c r="G47" s="74"/>
      <c r="H47" s="74"/>
      <c r="I47" s="74"/>
      <c r="J47" s="130">
        <f t="shared" si="2"/>
        <v>0</v>
      </c>
      <c r="K47" s="74"/>
      <c r="L47" s="131"/>
      <c r="M47" s="131"/>
      <c r="N47" s="131"/>
      <c r="O47" s="130">
        <f t="shared" si="3"/>
        <v>0</v>
      </c>
      <c r="P47" s="131"/>
    </row>
    <row r="48" spans="1:16" x14ac:dyDescent="0.25">
      <c r="A48" s="77">
        <v>47</v>
      </c>
      <c r="B48" s="78" t="s">
        <v>27</v>
      </c>
      <c r="C48" s="79" t="s">
        <v>48</v>
      </c>
      <c r="D48" s="79" t="s">
        <v>95</v>
      </c>
      <c r="E48" s="79" t="s">
        <v>81</v>
      </c>
      <c r="F48" s="79" t="s">
        <v>87</v>
      </c>
      <c r="G48" s="74"/>
      <c r="H48" s="74"/>
      <c r="I48" s="74"/>
      <c r="J48" s="130">
        <f t="shared" si="2"/>
        <v>0</v>
      </c>
      <c r="K48" s="74"/>
      <c r="L48" s="131"/>
      <c r="M48" s="131"/>
      <c r="N48" s="131"/>
      <c r="O48" s="130">
        <f t="shared" si="3"/>
        <v>0</v>
      </c>
      <c r="P48" s="74"/>
    </row>
    <row r="49" spans="1:16" x14ac:dyDescent="0.25">
      <c r="A49" s="77">
        <v>46</v>
      </c>
      <c r="B49" s="78" t="s">
        <v>26</v>
      </c>
      <c r="C49" s="79" t="s">
        <v>48</v>
      </c>
      <c r="D49" s="79" t="s">
        <v>95</v>
      </c>
      <c r="E49" s="79" t="s">
        <v>81</v>
      </c>
      <c r="F49" s="79" t="s">
        <v>87</v>
      </c>
      <c r="G49" s="74"/>
      <c r="H49" s="74"/>
      <c r="I49" s="74"/>
      <c r="J49" s="130">
        <f t="shared" si="2"/>
        <v>0</v>
      </c>
      <c r="K49" s="74"/>
      <c r="L49" s="131"/>
      <c r="M49" s="131"/>
      <c r="N49" s="131"/>
      <c r="O49" s="130">
        <f t="shared" si="3"/>
        <v>0</v>
      </c>
      <c r="P49" s="74"/>
    </row>
    <row r="50" spans="1:16" ht="15.75" customHeight="1" x14ac:dyDescent="0.25">
      <c r="A50" s="77">
        <v>22</v>
      </c>
      <c r="B50" s="81" t="s">
        <v>59</v>
      </c>
      <c r="C50" s="79" t="s">
        <v>48</v>
      </c>
      <c r="D50" s="79" t="s">
        <v>95</v>
      </c>
      <c r="E50" s="79" t="s">
        <v>81</v>
      </c>
      <c r="F50" s="80" t="s">
        <v>87</v>
      </c>
      <c r="G50" s="74"/>
      <c r="H50" s="74"/>
      <c r="I50" s="74"/>
      <c r="J50" s="130">
        <f t="shared" si="2"/>
        <v>0</v>
      </c>
      <c r="K50" s="74"/>
      <c r="L50" s="131"/>
      <c r="M50" s="131"/>
      <c r="N50" s="131"/>
      <c r="O50" s="130">
        <f t="shared" si="3"/>
        <v>0</v>
      </c>
      <c r="P50" s="74"/>
    </row>
    <row r="51" spans="1:16" ht="15.75" customHeight="1" x14ac:dyDescent="0.25">
      <c r="A51" s="77">
        <v>23</v>
      </c>
      <c r="B51" s="81" t="s">
        <v>60</v>
      </c>
      <c r="C51" s="79" t="s">
        <v>48</v>
      </c>
      <c r="D51" s="79" t="s">
        <v>95</v>
      </c>
      <c r="E51" s="79" t="s">
        <v>83</v>
      </c>
      <c r="F51" s="80" t="s">
        <v>83</v>
      </c>
      <c r="G51" s="74"/>
      <c r="H51" s="74"/>
      <c r="I51" s="74"/>
      <c r="J51" s="130">
        <f t="shared" si="2"/>
        <v>0</v>
      </c>
      <c r="K51" s="74"/>
      <c r="L51" s="131"/>
      <c r="M51" s="131"/>
      <c r="N51" s="131"/>
      <c r="O51" s="130">
        <f t="shared" si="3"/>
        <v>0</v>
      </c>
      <c r="P51" s="131"/>
    </row>
    <row r="52" spans="1:16" ht="15.75" customHeight="1" x14ac:dyDescent="0.25">
      <c r="A52" s="77">
        <v>25</v>
      </c>
      <c r="B52" s="78" t="s">
        <v>19</v>
      </c>
      <c r="C52" s="79" t="s">
        <v>48</v>
      </c>
      <c r="D52" s="79" t="s">
        <v>95</v>
      </c>
      <c r="E52" s="79" t="s">
        <v>81</v>
      </c>
      <c r="F52" s="80" t="s">
        <v>87</v>
      </c>
      <c r="G52" s="74"/>
      <c r="H52" s="74"/>
      <c r="I52" s="74"/>
      <c r="J52" s="130">
        <f t="shared" si="2"/>
        <v>0</v>
      </c>
      <c r="K52" s="74"/>
      <c r="L52" s="131"/>
      <c r="M52" s="131"/>
      <c r="N52" s="131"/>
      <c r="O52" s="130">
        <f t="shared" si="3"/>
        <v>0</v>
      </c>
      <c r="P52" s="74"/>
    </row>
    <row r="53" spans="1:16" ht="15.75" customHeight="1" x14ac:dyDescent="0.25">
      <c r="A53" s="77">
        <v>26</v>
      </c>
      <c r="B53" s="78" t="s">
        <v>20</v>
      </c>
      <c r="C53" s="79" t="s">
        <v>48</v>
      </c>
      <c r="D53" s="79" t="s">
        <v>95</v>
      </c>
      <c r="E53" s="79" t="s">
        <v>81</v>
      </c>
      <c r="F53" s="80" t="s">
        <v>87</v>
      </c>
      <c r="G53" s="74"/>
      <c r="H53" s="74"/>
      <c r="I53" s="74"/>
      <c r="J53" s="130">
        <f t="shared" si="2"/>
        <v>0</v>
      </c>
      <c r="K53" s="74"/>
      <c r="L53" s="131"/>
      <c r="M53" s="131"/>
      <c r="N53" s="131"/>
      <c r="O53" s="130">
        <f t="shared" si="3"/>
        <v>0</v>
      </c>
      <c r="P53" s="74"/>
    </row>
    <row r="54" spans="1:16" x14ac:dyDescent="0.25">
      <c r="A54" s="77">
        <v>48</v>
      </c>
      <c r="B54" s="78" t="s">
        <v>163</v>
      </c>
      <c r="C54" s="79" t="s">
        <v>223</v>
      </c>
      <c r="D54" s="79" t="s">
        <v>223</v>
      </c>
      <c r="E54" s="53" t="s">
        <v>81</v>
      </c>
      <c r="F54" s="53" t="s">
        <v>87</v>
      </c>
      <c r="G54" s="74"/>
      <c r="H54" s="74"/>
      <c r="I54" s="74"/>
      <c r="J54" s="130">
        <f t="shared" si="2"/>
        <v>0</v>
      </c>
      <c r="K54" s="74"/>
      <c r="L54" s="131"/>
      <c r="M54" s="131"/>
      <c r="N54" s="131"/>
      <c r="O54" s="130">
        <f t="shared" si="3"/>
        <v>0</v>
      </c>
      <c r="P54" s="131"/>
    </row>
    <row r="55" spans="1:16" x14ac:dyDescent="0.25">
      <c r="A55" s="10"/>
      <c r="B55" s="11"/>
      <c r="C55" s="11"/>
      <c r="D55" s="11"/>
      <c r="E55" s="11"/>
      <c r="F55" s="11"/>
      <c r="G55" s="74"/>
      <c r="H55" s="74"/>
      <c r="I55" s="74"/>
      <c r="J55" s="130">
        <f t="shared" ref="J55:J56" si="4">SUM(H55:I55)</f>
        <v>0</v>
      </c>
      <c r="K55" s="74"/>
      <c r="L55" s="131"/>
      <c r="M55" s="74"/>
      <c r="N55" s="74"/>
      <c r="O55" s="130">
        <f t="shared" ref="O55:O56" si="5">G55-J55-K55-L55-M55-N55</f>
        <v>0</v>
      </c>
      <c r="P55" s="74"/>
    </row>
    <row r="56" spans="1:16" x14ac:dyDescent="0.25">
      <c r="A56" s="133"/>
      <c r="B56" s="134"/>
      <c r="C56" s="134"/>
      <c r="D56" s="134"/>
      <c r="E56" s="134"/>
      <c r="F56" s="134"/>
      <c r="G56" s="74"/>
      <c r="H56" s="74"/>
      <c r="I56" s="74"/>
      <c r="J56" s="130">
        <f t="shared" si="4"/>
        <v>0</v>
      </c>
      <c r="K56" s="74"/>
      <c r="L56" s="131"/>
      <c r="M56" s="74"/>
      <c r="N56" s="74"/>
      <c r="O56" s="130">
        <f t="shared" si="5"/>
        <v>0</v>
      </c>
      <c r="P56" s="74"/>
    </row>
    <row r="57" spans="1:16" ht="5.2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1:16" ht="5.2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1:16" ht="5.25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1:16" ht="15.75" customHeight="1" x14ac:dyDescent="0.25">
      <c r="A60" s="84"/>
      <c r="B60" s="85" t="s">
        <v>166</v>
      </c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1:16" x14ac:dyDescent="0.25">
      <c r="A61" s="77">
        <v>3</v>
      </c>
      <c r="B61" s="81" t="s">
        <v>29</v>
      </c>
      <c r="C61" s="79" t="s">
        <v>48</v>
      </c>
      <c r="D61" s="79" t="s">
        <v>96</v>
      </c>
      <c r="E61" s="79" t="s">
        <v>83</v>
      </c>
      <c r="F61" s="79" t="s">
        <v>82</v>
      </c>
      <c r="G61" s="74"/>
      <c r="H61" s="74"/>
      <c r="I61" s="74"/>
      <c r="J61" s="130">
        <f>SUM(H61:I61)</f>
        <v>0</v>
      </c>
      <c r="K61" s="74"/>
      <c r="L61" s="131"/>
      <c r="M61" s="131"/>
      <c r="N61" s="131"/>
      <c r="O61" s="130">
        <f>G61-J61-K61-L61-M61-N61</f>
        <v>0</v>
      </c>
      <c r="P61" s="131"/>
    </row>
    <row r="62" spans="1:16" x14ac:dyDescent="0.25">
      <c r="A62" s="77">
        <v>4</v>
      </c>
      <c r="B62" s="81" t="s">
        <v>210</v>
      </c>
      <c r="C62" s="79" t="s">
        <v>48</v>
      </c>
      <c r="D62" s="79" t="s">
        <v>96</v>
      </c>
      <c r="E62" s="79" t="s">
        <v>81</v>
      </c>
      <c r="F62" s="79" t="s">
        <v>87</v>
      </c>
      <c r="G62" s="74"/>
      <c r="H62" s="74"/>
      <c r="I62" s="74"/>
      <c r="J62" s="130">
        <f>SUM(H62:I62)</f>
        <v>0</v>
      </c>
      <c r="K62" s="74"/>
      <c r="L62" s="131"/>
      <c r="M62" s="131"/>
      <c r="N62" s="131"/>
      <c r="O62" s="130">
        <f>G62-J62-K62-L62-M62-N62</f>
        <v>0</v>
      </c>
      <c r="P62" s="74"/>
    </row>
    <row r="63" spans="1:16" x14ac:dyDescent="0.25">
      <c r="A63" s="77">
        <v>4</v>
      </c>
      <c r="B63" s="81" t="s">
        <v>211</v>
      </c>
      <c r="C63" s="79" t="s">
        <v>49</v>
      </c>
      <c r="D63" s="79" t="s">
        <v>96</v>
      </c>
      <c r="E63" s="79" t="s">
        <v>81</v>
      </c>
      <c r="F63" s="79" t="s">
        <v>87</v>
      </c>
      <c r="G63" s="74"/>
      <c r="H63" s="74"/>
      <c r="I63" s="74"/>
      <c r="J63" s="130">
        <f>SUM(H63:I63)</f>
        <v>0</v>
      </c>
      <c r="K63" s="74"/>
      <c r="L63" s="131"/>
      <c r="M63" s="131"/>
      <c r="N63" s="131"/>
      <c r="O63" s="130">
        <f>G63-J63-K63-L63-M63-N63</f>
        <v>0</v>
      </c>
      <c r="P63" s="74"/>
    </row>
    <row r="64" spans="1:16" x14ac:dyDescent="0.25">
      <c r="A64" s="77">
        <v>9</v>
      </c>
      <c r="B64" s="78" t="s">
        <v>52</v>
      </c>
      <c r="C64" s="79" t="s">
        <v>48</v>
      </c>
      <c r="D64" s="79" t="s">
        <v>95</v>
      </c>
      <c r="E64" s="79" t="s">
        <v>83</v>
      </c>
      <c r="F64" s="80" t="s">
        <v>83</v>
      </c>
      <c r="G64" s="74"/>
      <c r="H64" s="74"/>
      <c r="I64" s="74"/>
      <c r="J64" s="130">
        <f>SUM(H64:I64)</f>
        <v>0</v>
      </c>
      <c r="K64" s="74"/>
      <c r="L64" s="131"/>
      <c r="M64" s="131"/>
      <c r="N64" s="131"/>
      <c r="O64" s="130">
        <f>G64-J64-K64-L64-M64-N64</f>
        <v>0</v>
      </c>
      <c r="P64" s="131"/>
    </row>
    <row r="65" spans="1:16" x14ac:dyDescent="0.25">
      <c r="A65" s="77">
        <v>39</v>
      </c>
      <c r="B65" s="81" t="s">
        <v>30</v>
      </c>
      <c r="C65" s="79" t="s">
        <v>48</v>
      </c>
      <c r="D65" s="79" t="s">
        <v>96</v>
      </c>
      <c r="E65" s="79" t="s">
        <v>83</v>
      </c>
      <c r="F65" s="80" t="s">
        <v>83</v>
      </c>
      <c r="G65" s="74"/>
      <c r="H65" s="74"/>
      <c r="I65" s="74"/>
      <c r="J65" s="130">
        <f>SUM(H65:I65)</f>
        <v>0</v>
      </c>
      <c r="K65" s="74"/>
      <c r="L65" s="131"/>
      <c r="M65" s="131"/>
      <c r="N65" s="131"/>
      <c r="O65" s="130">
        <f>G65-J65-K65-L65-M65-N65</f>
        <v>0</v>
      </c>
      <c r="P65" s="131"/>
    </row>
    <row r="66" spans="1:16" x14ac:dyDescent="0.25">
      <c r="A66" s="10"/>
      <c r="B66" s="11"/>
      <c r="C66" s="11"/>
      <c r="D66" s="11"/>
      <c r="E66" s="11"/>
      <c r="F66" s="11"/>
      <c r="G66" s="74"/>
      <c r="H66" s="74"/>
      <c r="I66" s="74"/>
      <c r="J66" s="130">
        <f t="shared" ref="J66:J67" si="6">SUM(H66:I66)</f>
        <v>0</v>
      </c>
      <c r="K66" s="74"/>
      <c r="L66" s="131"/>
      <c r="M66" s="131"/>
      <c r="N66" s="131"/>
      <c r="O66" s="130">
        <f t="shared" ref="O66:O67" si="7">G66-J66-K66-L66-M66-N66</f>
        <v>0</v>
      </c>
      <c r="P66" s="74"/>
    </row>
    <row r="67" spans="1:16" x14ac:dyDescent="0.25">
      <c r="A67" s="133"/>
      <c r="B67" s="134"/>
      <c r="C67" s="134"/>
      <c r="D67" s="134"/>
      <c r="E67" s="134"/>
      <c r="F67" s="134"/>
      <c r="G67" s="74"/>
      <c r="H67" s="74"/>
      <c r="I67" s="74"/>
      <c r="J67" s="130">
        <f t="shared" si="6"/>
        <v>0</v>
      </c>
      <c r="K67" s="74"/>
      <c r="L67" s="131"/>
      <c r="M67" s="131"/>
      <c r="N67" s="131"/>
      <c r="O67" s="130">
        <f t="shared" si="7"/>
        <v>0</v>
      </c>
      <c r="P67" s="74"/>
    </row>
    <row r="68" spans="1:16" ht="5.25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1:16" ht="5.25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1:16" ht="5.25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1:16" ht="15.75" customHeight="1" x14ac:dyDescent="0.25">
      <c r="A71" s="84"/>
      <c r="B71" s="85" t="s">
        <v>167</v>
      </c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1:16" x14ac:dyDescent="0.25">
      <c r="A72" s="77">
        <v>30</v>
      </c>
      <c r="B72" s="78" t="s">
        <v>216</v>
      </c>
      <c r="C72" s="79" t="s">
        <v>49</v>
      </c>
      <c r="D72" s="79" t="s">
        <v>96</v>
      </c>
      <c r="E72" s="79" t="s">
        <v>81</v>
      </c>
      <c r="F72" s="80" t="s">
        <v>87</v>
      </c>
      <c r="G72" s="74"/>
      <c r="H72" s="74"/>
      <c r="I72" s="74"/>
      <c r="J72" s="130">
        <f>SUM(H72:I72)</f>
        <v>0</v>
      </c>
      <c r="K72" s="74"/>
      <c r="L72" s="131"/>
      <c r="M72" s="131"/>
      <c r="N72" s="131"/>
      <c r="O72" s="130">
        <f>G72-J72-K72-L72-M72-N72</f>
        <v>0</v>
      </c>
      <c r="P72" s="131"/>
    </row>
    <row r="73" spans="1:16" x14ac:dyDescent="0.25">
      <c r="A73" s="77">
        <v>16</v>
      </c>
      <c r="B73" s="78" t="s">
        <v>214</v>
      </c>
      <c r="C73" s="79" t="s">
        <v>48</v>
      </c>
      <c r="D73" s="79" t="s">
        <v>95</v>
      </c>
      <c r="E73" s="79" t="s">
        <v>81</v>
      </c>
      <c r="F73" s="80" t="s">
        <v>87</v>
      </c>
      <c r="G73" s="74"/>
      <c r="H73" s="74"/>
      <c r="I73" s="74"/>
      <c r="J73" s="130">
        <f>SUM(H73:I73)</f>
        <v>0</v>
      </c>
      <c r="K73" s="74"/>
      <c r="L73" s="131"/>
      <c r="M73" s="131"/>
      <c r="N73" s="131"/>
      <c r="O73" s="130">
        <f>G73-J73-K73-L73-M73-N73</f>
        <v>0</v>
      </c>
      <c r="P73" s="74"/>
    </row>
    <row r="74" spans="1:16" x14ac:dyDescent="0.25">
      <c r="A74" s="77">
        <v>16</v>
      </c>
      <c r="B74" s="78" t="s">
        <v>215</v>
      </c>
      <c r="C74" s="79" t="s">
        <v>49</v>
      </c>
      <c r="D74" s="79" t="s">
        <v>95</v>
      </c>
      <c r="E74" s="79" t="s">
        <v>81</v>
      </c>
      <c r="F74" s="80" t="s">
        <v>87</v>
      </c>
      <c r="G74" s="74"/>
      <c r="H74" s="74"/>
      <c r="I74" s="74"/>
      <c r="J74" s="130">
        <f>SUM(H74:I74)</f>
        <v>0</v>
      </c>
      <c r="K74" s="74"/>
      <c r="L74" s="131"/>
      <c r="M74" s="131"/>
      <c r="N74" s="131"/>
      <c r="O74" s="130">
        <f>G74-J74-K74-L74-M74-N74</f>
        <v>0</v>
      </c>
      <c r="P74" s="74"/>
    </row>
    <row r="75" spans="1:16" x14ac:dyDescent="0.25">
      <c r="A75" s="10"/>
      <c r="B75" s="11"/>
      <c r="C75" s="11"/>
      <c r="D75" s="11"/>
      <c r="E75" s="11"/>
      <c r="F75" s="11"/>
      <c r="G75" s="74"/>
      <c r="H75" s="74"/>
      <c r="I75" s="74"/>
      <c r="J75" s="130">
        <f t="shared" ref="J75:J76" si="8">SUM(H75:I75)</f>
        <v>0</v>
      </c>
      <c r="K75" s="74"/>
      <c r="L75" s="131"/>
      <c r="M75" s="131"/>
      <c r="N75" s="131"/>
      <c r="O75" s="130">
        <f t="shared" ref="O75:P76" si="9">G75-J75-K75-L75-M75-N75</f>
        <v>0</v>
      </c>
      <c r="P75" s="74"/>
    </row>
    <row r="76" spans="1:16" x14ac:dyDescent="0.25">
      <c r="A76" s="133"/>
      <c r="B76" s="134"/>
      <c r="C76" s="134"/>
      <c r="D76" s="134"/>
      <c r="E76" s="134"/>
      <c r="F76" s="134"/>
      <c r="G76" s="74"/>
      <c r="H76" s="74"/>
      <c r="I76" s="74"/>
      <c r="J76" s="130">
        <f t="shared" si="8"/>
        <v>0</v>
      </c>
      <c r="K76" s="74"/>
      <c r="L76" s="131"/>
      <c r="M76" s="131"/>
      <c r="N76" s="131"/>
      <c r="O76" s="130">
        <f t="shared" si="9"/>
        <v>0</v>
      </c>
      <c r="P76" s="74"/>
    </row>
    <row r="77" spans="1:16" ht="5.25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1:16" ht="5.25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1:16" ht="5.25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1:16" ht="15.75" customHeight="1" x14ac:dyDescent="0.25">
      <c r="A80" s="84"/>
      <c r="B80" s="85" t="s">
        <v>127</v>
      </c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1:16" x14ac:dyDescent="0.25">
      <c r="A81" s="77">
        <v>34</v>
      </c>
      <c r="B81" s="78" t="s">
        <v>212</v>
      </c>
      <c r="C81" s="79" t="s">
        <v>48</v>
      </c>
      <c r="D81" s="79" t="s">
        <v>96</v>
      </c>
      <c r="E81" s="79" t="s">
        <v>81</v>
      </c>
      <c r="F81" s="80" t="s">
        <v>87</v>
      </c>
      <c r="G81" s="74"/>
      <c r="H81" s="74"/>
      <c r="I81" s="74"/>
      <c r="J81" s="130">
        <f>SUM(H81:I81)</f>
        <v>0</v>
      </c>
      <c r="K81" s="131"/>
      <c r="L81" s="70">
        <f>G81-J81</f>
        <v>0</v>
      </c>
      <c r="M81" s="131"/>
      <c r="N81" s="131"/>
      <c r="O81" s="131"/>
      <c r="P81" s="131"/>
    </row>
    <row r="82" spans="1:16" x14ac:dyDescent="0.25">
      <c r="A82" s="77">
        <v>34</v>
      </c>
      <c r="B82" s="78" t="s">
        <v>213</v>
      </c>
      <c r="C82" s="79" t="s">
        <v>49</v>
      </c>
      <c r="D82" s="79" t="s">
        <v>96</v>
      </c>
      <c r="E82" s="79" t="s">
        <v>81</v>
      </c>
      <c r="F82" s="80" t="s">
        <v>87</v>
      </c>
      <c r="G82" s="74"/>
      <c r="H82" s="74"/>
      <c r="I82" s="74"/>
      <c r="J82" s="130">
        <f>SUM(H82:I82)</f>
        <v>0</v>
      </c>
      <c r="K82" s="131"/>
      <c r="L82" s="70">
        <f>G82-J82</f>
        <v>0</v>
      </c>
      <c r="M82" s="131"/>
      <c r="N82" s="131"/>
      <c r="O82" s="131"/>
      <c r="P82" s="131"/>
    </row>
    <row r="83" spans="1:16" s="110" customFormat="1" x14ac:dyDescent="0.25">
      <c r="A83" s="10"/>
      <c r="B83" s="11"/>
      <c r="C83" s="11"/>
      <c r="D83" s="11"/>
      <c r="E83" s="11"/>
      <c r="F83" s="11"/>
      <c r="G83" s="74"/>
      <c r="H83" s="74"/>
      <c r="I83" s="74"/>
      <c r="J83" s="130">
        <f>SUM(H83:I83)</f>
        <v>0</v>
      </c>
      <c r="K83" s="131"/>
      <c r="L83" s="70">
        <f>G83-J83</f>
        <v>0</v>
      </c>
      <c r="M83" s="131"/>
      <c r="N83" s="131"/>
      <c r="O83" s="131"/>
      <c r="P83" s="131"/>
    </row>
    <row r="84" spans="1:16" s="110" customFormat="1" x14ac:dyDescent="0.25">
      <c r="A84" s="133"/>
      <c r="B84" s="134"/>
      <c r="C84" s="134"/>
      <c r="D84" s="134"/>
      <c r="E84" s="134"/>
      <c r="F84" s="134"/>
      <c r="G84" s="74"/>
      <c r="H84" s="74"/>
      <c r="I84" s="74"/>
      <c r="J84" s="130">
        <f>SUM(H84:I84)</f>
        <v>0</v>
      </c>
      <c r="K84" s="131"/>
      <c r="L84" s="70">
        <f>G84-J84</f>
        <v>0</v>
      </c>
      <c r="M84" s="131"/>
      <c r="N84" s="131"/>
      <c r="O84" s="131"/>
      <c r="P84" s="131"/>
    </row>
    <row r="85" spans="1:16" s="110" customFormat="1" x14ac:dyDescent="0.25">
      <c r="A85" s="12"/>
      <c r="B85" s="13"/>
      <c r="C85" s="14"/>
      <c r="D85" s="14"/>
      <c r="E85" s="13"/>
      <c r="F85" s="14"/>
    </row>
    <row r="86" spans="1:16" s="110" customFormat="1" x14ac:dyDescent="0.25">
      <c r="A86" s="12"/>
      <c r="B86" s="13"/>
      <c r="C86" s="14"/>
      <c r="D86" s="14"/>
      <c r="E86" s="13"/>
      <c r="F86" s="14"/>
    </row>
    <row r="87" spans="1:16" s="110" customFormat="1" ht="15.75" x14ac:dyDescent="0.25">
      <c r="A87" s="95" t="s">
        <v>227</v>
      </c>
      <c r="B87" s="96"/>
      <c r="C87" s="96"/>
      <c r="D87" s="96"/>
      <c r="E87" s="96"/>
      <c r="F87" s="96"/>
      <c r="G87" s="96"/>
      <c r="H87" s="96"/>
      <c r="I87" s="96"/>
      <c r="J87" s="88"/>
      <c r="K87" s="108"/>
      <c r="L87" s="109"/>
    </row>
    <row r="88" spans="1:16" s="110" customFormat="1" ht="15.75" x14ac:dyDescent="0.25">
      <c r="A88" s="97" t="s">
        <v>231</v>
      </c>
      <c r="B88" s="92"/>
      <c r="C88" s="92"/>
      <c r="D88" s="92"/>
      <c r="E88" s="92"/>
      <c r="F88" s="92"/>
      <c r="G88" s="92"/>
      <c r="H88" s="92"/>
      <c r="I88" s="92"/>
      <c r="J88" s="86"/>
      <c r="L88" s="111"/>
    </row>
    <row r="89" spans="1:16" s="110" customFormat="1" ht="15.75" x14ac:dyDescent="0.25">
      <c r="A89" s="97" t="s">
        <v>224</v>
      </c>
      <c r="B89" s="93"/>
      <c r="C89" s="93"/>
      <c r="D89" s="93"/>
      <c r="E89" s="93"/>
      <c r="F89" s="93"/>
      <c r="G89" s="93"/>
      <c r="H89" s="93"/>
      <c r="I89" s="93"/>
      <c r="J89" s="86"/>
      <c r="L89" s="111"/>
    </row>
    <row r="90" spans="1:16" s="110" customFormat="1" ht="15.75" x14ac:dyDescent="0.25">
      <c r="A90" s="205">
        <f>Master!$B$31</f>
        <v>0</v>
      </c>
      <c r="B90" s="206"/>
      <c r="C90" s="91"/>
      <c r="D90" s="206">
        <f>Master!$E$31</f>
        <v>0</v>
      </c>
      <c r="E90" s="206"/>
      <c r="F90" s="91"/>
      <c r="G90" s="173">
        <f>Master!$G$31</f>
        <v>0</v>
      </c>
      <c r="H90" s="92"/>
      <c r="I90" s="92"/>
      <c r="J90" s="86"/>
      <c r="L90" s="111"/>
    </row>
    <row r="91" spans="1:16" s="110" customFormat="1" ht="15.75" x14ac:dyDescent="0.25">
      <c r="A91" s="106" t="s">
        <v>230</v>
      </c>
      <c r="B91" s="107"/>
      <c r="C91" s="99"/>
      <c r="D91" s="98" t="s">
        <v>225</v>
      </c>
      <c r="E91" s="99"/>
      <c r="F91" s="100"/>
      <c r="G91" s="98" t="s">
        <v>226</v>
      </c>
      <c r="H91" s="100"/>
      <c r="I91" s="100"/>
      <c r="J91" s="87"/>
      <c r="K91" s="112"/>
      <c r="L91" s="113"/>
    </row>
    <row r="92" spans="1:16" s="110" customFormat="1" x14ac:dyDescent="0.25">
      <c r="A92" s="15"/>
      <c r="B92" s="16"/>
      <c r="C92" s="16"/>
      <c r="D92" s="16"/>
      <c r="E92" s="16"/>
      <c r="F92" s="16"/>
    </row>
    <row r="93" spans="1:16" s="110" customFormat="1" x14ac:dyDescent="0.25">
      <c r="A93" s="12"/>
      <c r="B93" s="13"/>
      <c r="C93" s="14"/>
      <c r="D93" s="14"/>
      <c r="E93" s="13"/>
      <c r="F93" s="14"/>
    </row>
    <row r="94" spans="1:16" s="110" customFormat="1" x14ac:dyDescent="0.25">
      <c r="A94" s="12"/>
      <c r="B94" s="13"/>
      <c r="C94" s="14"/>
      <c r="D94" s="14"/>
      <c r="E94" s="13"/>
      <c r="F94" s="14"/>
    </row>
    <row r="95" spans="1:16" s="110" customFormat="1" x14ac:dyDescent="0.25">
      <c r="A95" s="12"/>
      <c r="B95" s="13"/>
      <c r="C95" s="14"/>
      <c r="D95" s="14"/>
      <c r="E95" s="13"/>
      <c r="F95" s="14"/>
    </row>
    <row r="96" spans="1:16" s="110" customFormat="1" x14ac:dyDescent="0.25">
      <c r="A96" s="12"/>
      <c r="B96" s="13"/>
      <c r="C96" s="14"/>
      <c r="D96" s="14"/>
      <c r="E96" s="13"/>
      <c r="F96" s="14"/>
    </row>
    <row r="97" spans="1:7" s="110" customFormat="1" x14ac:dyDescent="0.25">
      <c r="A97" s="12"/>
      <c r="B97" s="13"/>
      <c r="C97" s="14"/>
      <c r="D97" s="14"/>
      <c r="E97" s="13"/>
      <c r="F97" s="14"/>
    </row>
    <row r="98" spans="1:7" s="110" customFormat="1" x14ac:dyDescent="0.25">
      <c r="A98" s="17"/>
      <c r="B98" s="13"/>
      <c r="C98" s="13"/>
      <c r="D98" s="13"/>
      <c r="E98" s="13"/>
      <c r="F98" s="13"/>
    </row>
    <row r="99" spans="1:7" s="110" customFormat="1" x14ac:dyDescent="0.25">
      <c r="A99" s="18"/>
      <c r="B99" s="16"/>
      <c r="C99" s="16"/>
      <c r="D99" s="16"/>
      <c r="E99" s="16"/>
      <c r="F99" s="16"/>
    </row>
    <row r="100" spans="1:7" s="110" customFormat="1" x14ac:dyDescent="0.25">
      <c r="A100" s="12"/>
      <c r="B100" s="13"/>
      <c r="C100" s="14"/>
      <c r="D100" s="14"/>
      <c r="E100" s="13"/>
      <c r="F100" s="14"/>
    </row>
    <row r="101" spans="1:7" s="110" customFormat="1" x14ac:dyDescent="0.25">
      <c r="A101" s="12"/>
      <c r="B101" s="13"/>
      <c r="C101" s="14"/>
      <c r="D101" s="14"/>
      <c r="E101" s="13"/>
      <c r="F101" s="14"/>
    </row>
    <row r="102" spans="1:7" s="110" customFormat="1" x14ac:dyDescent="0.25">
      <c r="A102" s="12"/>
      <c r="B102" s="14"/>
      <c r="C102" s="14"/>
      <c r="D102" s="14"/>
      <c r="E102" s="14"/>
      <c r="F102" s="14"/>
    </row>
    <row r="103" spans="1:7" s="110" customFormat="1" x14ac:dyDescent="0.25">
      <c r="A103" s="12"/>
      <c r="B103" s="13"/>
      <c r="C103" s="14"/>
      <c r="D103" s="14"/>
      <c r="E103" s="13"/>
      <c r="F103" s="14"/>
    </row>
    <row r="104" spans="1:7" s="110" customFormat="1" x14ac:dyDescent="0.25">
      <c r="A104" s="12"/>
      <c r="B104" s="13"/>
      <c r="C104" s="14"/>
      <c r="D104" s="14"/>
      <c r="E104" s="13"/>
      <c r="F104" s="14"/>
    </row>
    <row r="105" spans="1:7" s="110" customFormat="1" x14ac:dyDescent="0.25">
      <c r="A105" s="12"/>
      <c r="B105" s="13"/>
      <c r="C105" s="14"/>
      <c r="D105" s="14"/>
      <c r="E105" s="13"/>
      <c r="F105" s="14"/>
    </row>
    <row r="106" spans="1:7" s="110" customFormat="1" x14ac:dyDescent="0.25">
      <c r="A106" s="12"/>
      <c r="B106" s="14"/>
      <c r="C106" s="14"/>
      <c r="D106" s="14"/>
      <c r="E106" s="14"/>
      <c r="F106" s="14"/>
    </row>
    <row r="107" spans="1:7" s="110" customFormat="1" x14ac:dyDescent="0.25">
      <c r="A107" s="12"/>
      <c r="B107" s="14"/>
      <c r="C107" s="14"/>
      <c r="D107" s="14"/>
      <c r="E107" s="14"/>
      <c r="F107" s="14"/>
    </row>
    <row r="108" spans="1:7" s="110" customFormat="1" x14ac:dyDescent="0.25">
      <c r="A108" s="12"/>
      <c r="B108" s="14"/>
      <c r="C108" s="29"/>
      <c r="D108" s="29"/>
      <c r="E108" s="14"/>
      <c r="F108" s="14"/>
      <c r="G108" s="14"/>
    </row>
    <row r="109" spans="1:7" s="110" customFormat="1" x14ac:dyDescent="0.25">
      <c r="A109" s="12"/>
      <c r="B109" s="14"/>
      <c r="C109" s="29"/>
      <c r="D109" s="29"/>
      <c r="E109" s="14"/>
      <c r="F109" s="14"/>
      <c r="G109" s="14"/>
    </row>
    <row r="110" spans="1:7" s="110" customFormat="1" x14ac:dyDescent="0.25">
      <c r="A110" s="12"/>
      <c r="B110" s="13"/>
      <c r="C110" s="29"/>
      <c r="D110" s="29"/>
      <c r="E110" s="14"/>
      <c r="F110" s="13"/>
      <c r="G110" s="14"/>
    </row>
    <row r="111" spans="1:7" s="110" customFormat="1" x14ac:dyDescent="0.25">
      <c r="A111" s="12"/>
      <c r="B111" s="13"/>
      <c r="C111" s="29"/>
      <c r="D111" s="29"/>
      <c r="E111" s="14"/>
      <c r="F111" s="13"/>
      <c r="G111" s="14"/>
    </row>
    <row r="112" spans="1:7" s="110" customFormat="1" x14ac:dyDescent="0.25">
      <c r="A112" s="12"/>
      <c r="B112" s="13"/>
      <c r="C112" s="29"/>
      <c r="D112" s="29"/>
      <c r="E112" s="14"/>
      <c r="F112" s="13"/>
      <c r="G112" s="14"/>
    </row>
    <row r="113" spans="1:7" s="110" customFormat="1" x14ac:dyDescent="0.25">
      <c r="A113" s="12"/>
      <c r="B113" s="13"/>
      <c r="C113" s="29"/>
      <c r="D113" s="29"/>
      <c r="E113" s="14"/>
      <c r="F113" s="13"/>
      <c r="G113" s="14"/>
    </row>
    <row r="114" spans="1:7" s="110" customFormat="1" x14ac:dyDescent="0.25">
      <c r="A114" s="12"/>
      <c r="B114" s="14"/>
      <c r="C114" s="29"/>
      <c r="D114" s="29"/>
      <c r="E114" s="14"/>
      <c r="F114" s="14"/>
      <c r="G114" s="14"/>
    </row>
    <row r="115" spans="1:7" s="110" customFormat="1" x14ac:dyDescent="0.25">
      <c r="A115" s="12"/>
      <c r="B115" s="14"/>
      <c r="C115" s="29"/>
      <c r="D115" s="29"/>
      <c r="E115" s="14"/>
      <c r="F115" s="14"/>
      <c r="G115" s="14"/>
    </row>
    <row r="116" spans="1:7" s="110" customFormat="1" x14ac:dyDescent="0.25">
      <c r="A116" s="12"/>
      <c r="B116" s="14"/>
      <c r="C116" s="29"/>
      <c r="D116" s="29"/>
      <c r="E116" s="14"/>
      <c r="F116" s="14"/>
      <c r="G116" s="14"/>
    </row>
    <row r="117" spans="1:7" s="110" customFormat="1" x14ac:dyDescent="0.25">
      <c r="A117" s="12"/>
      <c r="B117" s="13"/>
      <c r="C117" s="29"/>
      <c r="D117" s="29"/>
      <c r="E117" s="14"/>
      <c r="F117" s="13"/>
      <c r="G117" s="14"/>
    </row>
    <row r="118" spans="1:7" s="110" customFormat="1" x14ac:dyDescent="0.25">
      <c r="A118" s="12"/>
      <c r="B118" s="14"/>
      <c r="C118" s="29"/>
      <c r="D118" s="29"/>
      <c r="E118" s="14"/>
      <c r="F118" s="14"/>
      <c r="G118" s="14"/>
    </row>
    <row r="119" spans="1:7" s="110" customFormat="1" x14ac:dyDescent="0.25">
      <c r="A119" s="30"/>
      <c r="B119" s="31"/>
      <c r="C119" s="32"/>
      <c r="D119" s="32"/>
      <c r="E119" s="31"/>
      <c r="F119" s="31"/>
      <c r="G119" s="31"/>
    </row>
    <row r="120" spans="1:7" s="110" customFormat="1" x14ac:dyDescent="0.25">
      <c r="A120" s="12"/>
      <c r="B120" s="14"/>
      <c r="C120" s="29"/>
      <c r="D120" s="29"/>
      <c r="E120" s="14"/>
      <c r="F120" s="14"/>
      <c r="G120" s="14"/>
    </row>
    <row r="121" spans="1:7" s="110" customFormat="1" x14ac:dyDescent="0.25">
      <c r="A121" s="12"/>
      <c r="B121" s="13"/>
      <c r="C121" s="29"/>
      <c r="D121" s="29"/>
      <c r="E121" s="14"/>
      <c r="F121" s="13"/>
      <c r="G121" s="14"/>
    </row>
  </sheetData>
  <sheetProtection password="DE6E" sheet="1" objects="1" scenarios="1" formatColumns="0" formatRows="0"/>
  <sortState ref="A13:P57">
    <sortCondition ref="B13:B57"/>
  </sortState>
  <mergeCells count="13">
    <mergeCell ref="A90:B90"/>
    <mergeCell ref="K9:N9"/>
    <mergeCell ref="C7:F7"/>
    <mergeCell ref="G1:J1"/>
    <mergeCell ref="G2:J2"/>
    <mergeCell ref="C8:F8"/>
    <mergeCell ref="C1:F1"/>
    <mergeCell ref="C2:F2"/>
    <mergeCell ref="C3:F3"/>
    <mergeCell ref="C4:F4"/>
    <mergeCell ref="C5:F5"/>
    <mergeCell ref="C6:F6"/>
    <mergeCell ref="D90:E90"/>
  </mergeCells>
  <hyperlinks>
    <hyperlink ref="O1" location="Master!A1" display="(Return to Master Tab)"/>
  </hyperlinks>
  <pageMargins left="0.25" right="0.25" top="0.75" bottom="0.75" header="0.3" footer="0.3"/>
  <pageSetup scale="42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3" tint="0.59999389629810485"/>
  </sheetPr>
  <dimension ref="A1:M164"/>
  <sheetViews>
    <sheetView showGridLines="0" showZeros="0" zoomScaleNormal="100" workbookViewId="0">
      <pane ySplit="12" topLeftCell="A28" activePane="bottomLeft" state="frozen"/>
      <selection activeCell="B37" sqref="B37"/>
      <selection pane="bottomLeft" activeCell="C39" sqref="C39"/>
    </sheetView>
  </sheetViews>
  <sheetFormatPr defaultRowHeight="15" x14ac:dyDescent="0.25"/>
  <cols>
    <col min="1" max="1" width="2.42578125" style="132" customWidth="1"/>
    <col min="2" max="2" width="9.140625" style="122"/>
    <col min="3" max="3" width="35.5703125" style="122" bestFit="1" customWidth="1"/>
    <col min="4" max="4" width="12.140625" style="122" bestFit="1" customWidth="1"/>
    <col min="5" max="5" width="16.28515625" style="122" customWidth="1"/>
    <col min="6" max="6" width="20" style="122" customWidth="1"/>
    <col min="7" max="7" width="21.140625" style="122" customWidth="1"/>
    <col min="8" max="11" width="17.42578125" style="122" customWidth="1"/>
    <col min="12" max="12" width="17.140625" style="122" customWidth="1"/>
    <col min="13" max="13" width="13.140625" style="122" customWidth="1"/>
    <col min="14" max="16384" width="9.140625" style="122"/>
  </cols>
  <sheetData>
    <row r="1" spans="1:13" x14ac:dyDescent="0.25">
      <c r="B1" s="180" t="str">
        <f>Master!A3</f>
        <v xml:space="preserve">a. </v>
      </c>
      <c r="C1" s="180" t="str">
        <f>Master!B3</f>
        <v>Agency Name:</v>
      </c>
      <c r="D1" s="211">
        <f>Master!C3</f>
        <v>0</v>
      </c>
      <c r="E1" s="211"/>
      <c r="F1" s="211"/>
      <c r="G1" s="210" t="s">
        <v>70</v>
      </c>
      <c r="H1" s="210"/>
      <c r="I1" s="210"/>
      <c r="J1" s="210"/>
      <c r="K1" s="121"/>
      <c r="M1" s="123" t="s">
        <v>237</v>
      </c>
    </row>
    <row r="2" spans="1:13" x14ac:dyDescent="0.25">
      <c r="B2" s="180" t="str">
        <f>Master!A4</f>
        <v xml:space="preserve">b. </v>
      </c>
      <c r="C2" s="180" t="str">
        <f>Master!B4</f>
        <v>Contract No.:</v>
      </c>
      <c r="D2" s="208">
        <f>Master!C4</f>
        <v>0</v>
      </c>
      <c r="E2" s="208"/>
      <c r="F2" s="208"/>
      <c r="G2" s="210" t="s">
        <v>104</v>
      </c>
      <c r="H2" s="210"/>
      <c r="I2" s="210"/>
      <c r="J2" s="210"/>
      <c r="M2" s="124" t="str">
        <f>Master!$G$1</f>
        <v>Rev.03/31/2014</v>
      </c>
    </row>
    <row r="3" spans="1:13" x14ac:dyDescent="0.25">
      <c r="B3" s="180" t="str">
        <f>Master!A5</f>
        <v xml:space="preserve">c. </v>
      </c>
      <c r="C3" s="180" t="str">
        <f>Master!B5</f>
        <v>Month/Year of :</v>
      </c>
      <c r="D3" s="212">
        <f>Master!C5</f>
        <v>0</v>
      </c>
      <c r="E3" s="208"/>
      <c r="F3" s="208"/>
      <c r="G3" s="210" t="s">
        <v>105</v>
      </c>
      <c r="H3" s="210"/>
      <c r="I3" s="210"/>
      <c r="J3" s="210"/>
      <c r="M3" s="124" t="str">
        <f>Master!$G$2</f>
        <v>Version: 3.2.1</v>
      </c>
    </row>
    <row r="4" spans="1:13" x14ac:dyDescent="0.25">
      <c r="B4" s="180" t="str">
        <f>Master!A6</f>
        <v xml:space="preserve">d.  </v>
      </c>
      <c r="C4" s="180" t="str">
        <f>Master!B6</f>
        <v># months in the contract:</v>
      </c>
      <c r="D4" s="208">
        <f>Master!C6</f>
        <v>0</v>
      </c>
      <c r="E4" s="208"/>
      <c r="F4" s="208"/>
      <c r="I4" s="125"/>
    </row>
    <row r="5" spans="1:13" x14ac:dyDescent="0.25">
      <c r="B5" s="180" t="str">
        <f>Master!A7</f>
        <v>e.</v>
      </c>
      <c r="C5" s="180" t="str">
        <f>Master!B7</f>
        <v># months remaining (including month in c.):</v>
      </c>
      <c r="D5" s="208">
        <f>Master!C7</f>
        <v>0</v>
      </c>
      <c r="E5" s="208"/>
      <c r="F5" s="208"/>
    </row>
    <row r="6" spans="1:13" s="177" customFormat="1" x14ac:dyDescent="0.25">
      <c r="A6" s="178"/>
      <c r="B6" s="180" t="str">
        <f>Master!A8</f>
        <v xml:space="preserve">f.  </v>
      </c>
      <c r="C6" s="180" t="str">
        <f>Master!B8</f>
        <v># months incurred (including month in c.):</v>
      </c>
      <c r="D6" s="208">
        <f>Master!C8</f>
        <v>0</v>
      </c>
      <c r="E6" s="208"/>
      <c r="F6" s="208"/>
    </row>
    <row r="7" spans="1:13" x14ac:dyDescent="0.25">
      <c r="B7" s="180" t="str">
        <f>Master!A9</f>
        <v xml:space="preserve">g.  </v>
      </c>
      <c r="C7" s="180" t="str">
        <f>Master!B9</f>
        <v>Federal ID:</v>
      </c>
      <c r="D7" s="208">
        <f>Master!C9</f>
        <v>0</v>
      </c>
      <c r="E7" s="208"/>
      <c r="F7" s="208"/>
    </row>
    <row r="8" spans="1:13" x14ac:dyDescent="0.25">
      <c r="B8" s="180" t="str">
        <f>Master!A10</f>
        <v>h.</v>
      </c>
      <c r="C8" s="180" t="str">
        <f>Master!B10</f>
        <v>Address:</v>
      </c>
      <c r="D8" s="208">
        <f>Master!C10</f>
        <v>0</v>
      </c>
      <c r="E8" s="208"/>
      <c r="F8" s="208"/>
      <c r="G8" s="135"/>
      <c r="H8" s="135"/>
      <c r="I8" s="135"/>
      <c r="J8" s="135"/>
    </row>
    <row r="10" spans="1:13" ht="42" customHeight="1" x14ac:dyDescent="0.25">
      <c r="B10" s="3" t="s">
        <v>9</v>
      </c>
      <c r="C10" s="33" t="s">
        <v>5</v>
      </c>
      <c r="D10" s="3" t="s">
        <v>218</v>
      </c>
      <c r="E10" s="33" t="s">
        <v>6</v>
      </c>
      <c r="F10" s="33" t="s">
        <v>89</v>
      </c>
      <c r="G10" s="3" t="s">
        <v>77</v>
      </c>
      <c r="H10" s="34" t="s">
        <v>8</v>
      </c>
      <c r="I10" s="33" t="s">
        <v>91</v>
      </c>
      <c r="J10" s="33" t="s">
        <v>34</v>
      </c>
      <c r="K10" s="33" t="s">
        <v>35</v>
      </c>
      <c r="L10" s="33" t="s">
        <v>36</v>
      </c>
      <c r="M10" s="33" t="s">
        <v>37</v>
      </c>
    </row>
    <row r="11" spans="1:13" ht="22.5" customHeight="1" x14ac:dyDescent="0.25">
      <c r="B11" s="35"/>
      <c r="C11" s="35"/>
      <c r="D11" s="5"/>
      <c r="E11" s="36" t="s">
        <v>90</v>
      </c>
      <c r="F11" s="36" t="s">
        <v>90</v>
      </c>
      <c r="G11" s="7" t="s">
        <v>188</v>
      </c>
      <c r="H11" s="37" t="s">
        <v>174</v>
      </c>
      <c r="I11" s="36" t="s">
        <v>175</v>
      </c>
      <c r="J11" s="38" t="s">
        <v>177</v>
      </c>
      <c r="K11" s="36" t="s">
        <v>176</v>
      </c>
      <c r="L11" s="39" t="s">
        <v>178</v>
      </c>
      <c r="M11" s="136" t="s">
        <v>179</v>
      </c>
    </row>
    <row r="12" spans="1:13" x14ac:dyDescent="0.25">
      <c r="B12" s="40">
        <v>1</v>
      </c>
      <c r="C12" s="40">
        <v>2</v>
      </c>
      <c r="D12" s="8">
        <v>3</v>
      </c>
      <c r="E12" s="40">
        <v>4</v>
      </c>
      <c r="F12" s="40">
        <v>5</v>
      </c>
      <c r="G12" s="40">
        <v>6</v>
      </c>
      <c r="H12" s="40">
        <v>7</v>
      </c>
      <c r="I12" s="40">
        <v>8</v>
      </c>
      <c r="J12" s="40">
        <v>9</v>
      </c>
      <c r="K12" s="40">
        <v>10</v>
      </c>
      <c r="L12" s="40">
        <v>11</v>
      </c>
      <c r="M12" s="40">
        <v>12</v>
      </c>
    </row>
    <row r="13" spans="1:13" ht="9" customHeight="1" x14ac:dyDescent="0.25">
      <c r="B13" s="12"/>
      <c r="C13" s="13"/>
      <c r="D13" s="13"/>
      <c r="E13" s="14"/>
    </row>
    <row r="14" spans="1:13" ht="15.75" customHeight="1" x14ac:dyDescent="0.25">
      <c r="B14" s="84" t="s">
        <v>159</v>
      </c>
      <c r="C14" s="85" t="s">
        <v>164</v>
      </c>
      <c r="D14" s="13"/>
      <c r="E14" s="14"/>
    </row>
    <row r="15" spans="1:13" x14ac:dyDescent="0.25">
      <c r="B15" s="77">
        <f>'AMH Wrksht'!A15</f>
        <v>18</v>
      </c>
      <c r="C15" s="81" t="str">
        <f>'AMH Wrksht'!B15</f>
        <v>Residential Level 1</v>
      </c>
      <c r="D15" s="79" t="str">
        <f>'AMH Wrksht'!F15</f>
        <v>Days</v>
      </c>
      <c r="E15" s="83"/>
      <c r="F15" s="75"/>
      <c r="G15" s="139">
        <f>'AMH Wrksht'!O15</f>
        <v>0</v>
      </c>
      <c r="H15" s="140">
        <f t="shared" ref="H15:H23" si="0">E15*G15</f>
        <v>0</v>
      </c>
      <c r="I15" s="83"/>
      <c r="J15" s="142">
        <f>ROUND(H15-I15,2)</f>
        <v>0</v>
      </c>
      <c r="K15" s="179" t="str">
        <f>IF(F15="","XXXXXXXXXX",ROUND(MAX((F15/$D$4*$D$6)-I15,(F15-I15)/$D$5),2))</f>
        <v>XXXXXXXXXX</v>
      </c>
      <c r="L15" s="76"/>
      <c r="M15" s="130">
        <f>IF(E15="",0,L15/E15)</f>
        <v>0</v>
      </c>
    </row>
    <row r="16" spans="1:13" x14ac:dyDescent="0.25">
      <c r="B16" s="77">
        <f>'AMH Wrksht'!A16</f>
        <v>19</v>
      </c>
      <c r="C16" s="81" t="str">
        <f>'AMH Wrksht'!B16</f>
        <v>Residential Level 2</v>
      </c>
      <c r="D16" s="79" t="str">
        <f>'AMH Wrksht'!F16</f>
        <v>Days</v>
      </c>
      <c r="E16" s="83"/>
      <c r="F16" s="75"/>
      <c r="G16" s="139">
        <f>'AMH Wrksht'!O16</f>
        <v>0</v>
      </c>
      <c r="H16" s="140">
        <f t="shared" si="0"/>
        <v>0</v>
      </c>
      <c r="I16" s="83"/>
      <c r="J16" s="142">
        <f t="shared" ref="J16:J23" si="1">ROUND(H16-I16,2)</f>
        <v>0</v>
      </c>
      <c r="K16" s="181" t="str">
        <f t="shared" ref="K16:K23" si="2">IF(F16="","XXXXXXXXXX",ROUND(MAX((F16/$D$4*$D$6)-I16,(F16-I16)/$D$5),2))</f>
        <v>XXXXXXXXXX</v>
      </c>
      <c r="L16" s="76"/>
      <c r="M16" s="130">
        <f t="shared" ref="M16:M23" si="3">IF(E16="",0,L16/E16)</f>
        <v>0</v>
      </c>
    </row>
    <row r="17" spans="2:13" x14ac:dyDescent="0.25">
      <c r="B17" s="77">
        <f>'AMH Wrksht'!A17</f>
        <v>20</v>
      </c>
      <c r="C17" s="81" t="str">
        <f>'AMH Wrksht'!B17</f>
        <v>Residential Level 3</v>
      </c>
      <c r="D17" s="79" t="str">
        <f>'AMH Wrksht'!F17</f>
        <v>Days</v>
      </c>
      <c r="E17" s="83"/>
      <c r="F17" s="75"/>
      <c r="G17" s="139">
        <f>'AMH Wrksht'!O17</f>
        <v>0</v>
      </c>
      <c r="H17" s="140">
        <f t="shared" si="0"/>
        <v>0</v>
      </c>
      <c r="I17" s="83"/>
      <c r="J17" s="142">
        <f t="shared" si="1"/>
        <v>0</v>
      </c>
      <c r="K17" s="181" t="str">
        <f t="shared" si="2"/>
        <v>XXXXXXXXXX</v>
      </c>
      <c r="L17" s="76"/>
      <c r="M17" s="130">
        <f t="shared" si="3"/>
        <v>0</v>
      </c>
    </row>
    <row r="18" spans="2:13" x14ac:dyDescent="0.25">
      <c r="B18" s="77">
        <f>'AMH Wrksht'!A18</f>
        <v>21</v>
      </c>
      <c r="C18" s="81" t="str">
        <f>'AMH Wrksht'!B18</f>
        <v>Residential Level 4</v>
      </c>
      <c r="D18" s="79" t="str">
        <f>'AMH Wrksht'!F18</f>
        <v>Days</v>
      </c>
      <c r="E18" s="83"/>
      <c r="F18" s="75"/>
      <c r="G18" s="139">
        <f>'AMH Wrksht'!O18</f>
        <v>0</v>
      </c>
      <c r="H18" s="140">
        <f t="shared" si="0"/>
        <v>0</v>
      </c>
      <c r="I18" s="83"/>
      <c r="J18" s="142">
        <f t="shared" si="1"/>
        <v>0</v>
      </c>
      <c r="K18" s="181" t="str">
        <f t="shared" si="2"/>
        <v>XXXXXXXXXX</v>
      </c>
      <c r="L18" s="76"/>
      <c r="M18" s="130">
        <f t="shared" si="3"/>
        <v>0</v>
      </c>
    </row>
    <row r="19" spans="2:13" x14ac:dyDescent="0.25">
      <c r="B19" s="77">
        <f>'AMH Wrksht'!A19</f>
        <v>36</v>
      </c>
      <c r="C19" s="81" t="str">
        <f>'AMH Wrksht'!B19</f>
        <v>Room &amp; Board Level 1</v>
      </c>
      <c r="D19" s="79" t="str">
        <f>'AMH Wrksht'!F19</f>
        <v>Days</v>
      </c>
      <c r="E19" s="83"/>
      <c r="F19" s="75"/>
      <c r="G19" s="139">
        <f>'AMH Wrksht'!O19</f>
        <v>0</v>
      </c>
      <c r="H19" s="140">
        <f t="shared" si="0"/>
        <v>0</v>
      </c>
      <c r="I19" s="83"/>
      <c r="J19" s="142">
        <f t="shared" si="1"/>
        <v>0</v>
      </c>
      <c r="K19" s="181" t="str">
        <f t="shared" si="2"/>
        <v>XXXXXXXXXX</v>
      </c>
      <c r="L19" s="76"/>
      <c r="M19" s="130">
        <f t="shared" si="3"/>
        <v>0</v>
      </c>
    </row>
    <row r="20" spans="2:13" x14ac:dyDescent="0.25">
      <c r="B20" s="77">
        <f>'AMH Wrksht'!A20</f>
        <v>37</v>
      </c>
      <c r="C20" s="81" t="str">
        <f>'AMH Wrksht'!B20</f>
        <v>Room &amp; Board Level 2</v>
      </c>
      <c r="D20" s="79" t="str">
        <f>'AMH Wrksht'!F20</f>
        <v>Days</v>
      </c>
      <c r="E20" s="83"/>
      <c r="F20" s="75"/>
      <c r="G20" s="139">
        <f>'AMH Wrksht'!O20</f>
        <v>0</v>
      </c>
      <c r="H20" s="140">
        <f t="shared" si="0"/>
        <v>0</v>
      </c>
      <c r="I20" s="83"/>
      <c r="J20" s="142">
        <f t="shared" si="1"/>
        <v>0</v>
      </c>
      <c r="K20" s="181" t="str">
        <f t="shared" si="2"/>
        <v>XXXXXXXXXX</v>
      </c>
      <c r="L20" s="76"/>
      <c r="M20" s="130">
        <f t="shared" si="3"/>
        <v>0</v>
      </c>
    </row>
    <row r="21" spans="2:13" x14ac:dyDescent="0.25">
      <c r="B21" s="77">
        <f>'AMH Wrksht'!A21</f>
        <v>38</v>
      </c>
      <c r="C21" s="81" t="str">
        <f>'AMH Wrksht'!B21</f>
        <v>Room &amp; Board Level 3</v>
      </c>
      <c r="D21" s="79" t="str">
        <f>'AMH Wrksht'!F21</f>
        <v>Days</v>
      </c>
      <c r="E21" s="83"/>
      <c r="F21" s="75"/>
      <c r="G21" s="139">
        <f>'AMH Wrksht'!O21</f>
        <v>0</v>
      </c>
      <c r="H21" s="140">
        <f t="shared" si="0"/>
        <v>0</v>
      </c>
      <c r="I21" s="83"/>
      <c r="J21" s="142">
        <f t="shared" si="1"/>
        <v>0</v>
      </c>
      <c r="K21" s="181" t="str">
        <f t="shared" si="2"/>
        <v>XXXXXXXXXX</v>
      </c>
      <c r="L21" s="76"/>
      <c r="M21" s="130">
        <f t="shared" si="3"/>
        <v>0</v>
      </c>
    </row>
    <row r="22" spans="2:13" x14ac:dyDescent="0.25">
      <c r="B22" s="77">
        <f>'AMH Wrksht'!A22</f>
        <v>0</v>
      </c>
      <c r="C22" s="81">
        <f>'AMH Wrksht'!B22</f>
        <v>0</v>
      </c>
      <c r="D22" s="79">
        <f>'AMH Wrksht'!F22</f>
        <v>0</v>
      </c>
      <c r="E22" s="83"/>
      <c r="F22" s="75"/>
      <c r="G22" s="139">
        <f>'AMH Wrksht'!O22</f>
        <v>0</v>
      </c>
      <c r="H22" s="140">
        <f t="shared" si="0"/>
        <v>0</v>
      </c>
      <c r="I22" s="83"/>
      <c r="J22" s="142">
        <f t="shared" si="1"/>
        <v>0</v>
      </c>
      <c r="K22" s="181" t="str">
        <f t="shared" si="2"/>
        <v>XXXXXXXXXX</v>
      </c>
      <c r="L22" s="76"/>
      <c r="M22" s="130">
        <f t="shared" si="3"/>
        <v>0</v>
      </c>
    </row>
    <row r="23" spans="2:13" x14ac:dyDescent="0.25">
      <c r="B23" s="77">
        <f>'AMH Wrksht'!A23</f>
        <v>0</v>
      </c>
      <c r="C23" s="81">
        <f>'AMH Wrksht'!B23</f>
        <v>0</v>
      </c>
      <c r="D23" s="79">
        <f>'AMH Wrksht'!F23</f>
        <v>0</v>
      </c>
      <c r="E23" s="83"/>
      <c r="F23" s="75"/>
      <c r="G23" s="139">
        <f>'AMH Wrksht'!O23</f>
        <v>0</v>
      </c>
      <c r="H23" s="140">
        <f t="shared" si="0"/>
        <v>0</v>
      </c>
      <c r="I23" s="83"/>
      <c r="J23" s="142">
        <f t="shared" si="1"/>
        <v>0</v>
      </c>
      <c r="K23" s="181" t="str">
        <f t="shared" si="2"/>
        <v>XXXXXXXXXX</v>
      </c>
      <c r="L23" s="76"/>
      <c r="M23" s="130">
        <f t="shared" si="3"/>
        <v>0</v>
      </c>
    </row>
    <row r="24" spans="2:13" ht="6.75" customHeight="1" x14ac:dyDescent="0.25">
      <c r="B24" s="12"/>
      <c r="C24" s="13"/>
      <c r="D24" s="13"/>
      <c r="E24" s="14"/>
      <c r="K24" s="144"/>
    </row>
    <row r="25" spans="2:13" ht="15" customHeight="1" thickBot="1" x14ac:dyDescent="0.3">
      <c r="B25" s="41" t="s">
        <v>159</v>
      </c>
      <c r="C25" s="42" t="s">
        <v>168</v>
      </c>
      <c r="D25" s="42"/>
      <c r="E25" s="43"/>
      <c r="F25" s="2"/>
      <c r="G25" s="145">
        <f>SUM(G14:G24)</f>
        <v>0</v>
      </c>
      <c r="H25" s="145">
        <f>SUM(H14:H24)</f>
        <v>0</v>
      </c>
      <c r="I25" s="145">
        <f>SUM(I14:I24)</f>
        <v>0</v>
      </c>
      <c r="J25" s="145">
        <f>SUM(J14:J24)</f>
        <v>0</v>
      </c>
      <c r="K25" s="146" t="e">
        <f>ROUND(MAX((F25/$D$4*$D$6)-I25,(F25-I25)/$D$5),2)</f>
        <v>#DIV/0!</v>
      </c>
      <c r="L25" s="163">
        <f t="shared" ref="L25:M25" si="4">SUM(L14:L24)</f>
        <v>0</v>
      </c>
      <c r="M25" s="145">
        <f t="shared" si="4"/>
        <v>0</v>
      </c>
    </row>
    <row r="26" spans="2:13" ht="15" customHeight="1" thickBot="1" x14ac:dyDescent="0.3">
      <c r="B26" s="15"/>
      <c r="C26" s="15"/>
      <c r="D26" s="9"/>
      <c r="E26" s="15"/>
      <c r="F26" s="147" t="str">
        <f>IF((SUM(F14:F24))&gt;F25,"Please check funding above","")</f>
        <v/>
      </c>
      <c r="L26" s="148" t="e">
        <f>MIN(K25,J25)</f>
        <v>#DIV/0!</v>
      </c>
      <c r="M26" s="149" t="s">
        <v>172</v>
      </c>
    </row>
    <row r="27" spans="2:13" ht="16.5" customHeight="1" x14ac:dyDescent="0.25">
      <c r="B27" s="84" t="s">
        <v>160</v>
      </c>
      <c r="C27" s="85" t="s">
        <v>165</v>
      </c>
      <c r="D27" s="13"/>
      <c r="E27" s="14"/>
    </row>
    <row r="28" spans="2:13" x14ac:dyDescent="0.25">
      <c r="B28" s="77">
        <f>'AMH Wrksht'!A28</f>
        <v>29</v>
      </c>
      <c r="C28" s="78" t="str">
        <f>'AMH Wrksht'!B28</f>
        <v>Aftercare -  Individual</v>
      </c>
      <c r="D28" s="79" t="str">
        <f>'AMH Wrksht'!F28</f>
        <v>Hours</v>
      </c>
      <c r="E28" s="83"/>
      <c r="F28" s="75"/>
      <c r="G28" s="139">
        <f>'AMH Wrksht'!O28</f>
        <v>0</v>
      </c>
      <c r="H28" s="140">
        <f>E28*G28</f>
        <v>0</v>
      </c>
      <c r="I28" s="83"/>
      <c r="J28" s="142">
        <f t="shared" ref="J28:J56" si="5">ROUND(H28-I28,2)</f>
        <v>0</v>
      </c>
      <c r="K28" s="181" t="str">
        <f t="shared" ref="K28:K56" si="6">IF(F28="","XXXXXXXXXX",ROUND(MAX((F28/$D$4*$D$6)-I28,(F28-I28)/$D$5),2))</f>
        <v>XXXXXXXXXX</v>
      </c>
      <c r="L28" s="76"/>
      <c r="M28" s="130">
        <f t="shared" ref="M28:M56" si="7">IF(E28="",0,L28/E28)</f>
        <v>0</v>
      </c>
    </row>
    <row r="29" spans="2:13" x14ac:dyDescent="0.25">
      <c r="B29" s="77">
        <f>'AMH Wrksht'!A29</f>
        <v>43</v>
      </c>
      <c r="C29" s="78" t="str">
        <f>'AMH Wrksht'!B29</f>
        <v>Aftercare - Group</v>
      </c>
      <c r="D29" s="79" t="str">
        <f>'AMH Wrksht'!F29</f>
        <v>Hours</v>
      </c>
      <c r="E29" s="83"/>
      <c r="F29" s="75"/>
      <c r="G29" s="139">
        <f>'AMH Wrksht'!O29</f>
        <v>0</v>
      </c>
      <c r="H29" s="140">
        <f t="shared" ref="H29:H56" si="8">E29*G29</f>
        <v>0</v>
      </c>
      <c r="I29" s="83"/>
      <c r="J29" s="142">
        <f t="shared" si="5"/>
        <v>0</v>
      </c>
      <c r="K29" s="181" t="str">
        <f t="shared" si="6"/>
        <v>XXXXXXXXXX</v>
      </c>
      <c r="L29" s="76"/>
      <c r="M29" s="130">
        <f t="shared" si="7"/>
        <v>0</v>
      </c>
    </row>
    <row r="30" spans="2:13" x14ac:dyDescent="0.25">
      <c r="B30" s="77">
        <f>'AMH Wrksht'!A30</f>
        <v>1</v>
      </c>
      <c r="C30" s="78" t="str">
        <f>'AMH Wrksht'!B30</f>
        <v>Assessment</v>
      </c>
      <c r="D30" s="79" t="str">
        <f>'AMH Wrksht'!F30</f>
        <v>Hours</v>
      </c>
      <c r="E30" s="83"/>
      <c r="F30" s="75"/>
      <c r="G30" s="139">
        <f>'AMH Wrksht'!O30</f>
        <v>0</v>
      </c>
      <c r="H30" s="140">
        <f t="shared" si="8"/>
        <v>0</v>
      </c>
      <c r="I30" s="83"/>
      <c r="J30" s="142">
        <f t="shared" si="5"/>
        <v>0</v>
      </c>
      <c r="K30" s="181" t="str">
        <f t="shared" si="6"/>
        <v>XXXXXXXXXX</v>
      </c>
      <c r="L30" s="76"/>
      <c r="M30" s="130">
        <f t="shared" si="7"/>
        <v>0</v>
      </c>
    </row>
    <row r="31" spans="2:13" x14ac:dyDescent="0.25">
      <c r="B31" s="77">
        <f>'AMH Wrksht'!A31</f>
        <v>2</v>
      </c>
      <c r="C31" s="78" t="str">
        <f>'AMH Wrksht'!B31</f>
        <v>Case Management</v>
      </c>
      <c r="D31" s="79" t="str">
        <f>'AMH Wrksht'!F31</f>
        <v>Hours</v>
      </c>
      <c r="E31" s="83"/>
      <c r="F31" s="75"/>
      <c r="G31" s="139">
        <f>'AMH Wrksht'!O31</f>
        <v>0</v>
      </c>
      <c r="H31" s="140">
        <f t="shared" si="8"/>
        <v>0</v>
      </c>
      <c r="I31" s="83"/>
      <c r="J31" s="142">
        <f t="shared" si="5"/>
        <v>0</v>
      </c>
      <c r="K31" s="181" t="str">
        <f t="shared" si="6"/>
        <v>XXXXXXXXXX</v>
      </c>
      <c r="L31" s="76"/>
      <c r="M31" s="130">
        <f t="shared" si="7"/>
        <v>0</v>
      </c>
    </row>
    <row r="32" spans="2:13" hidden="1" x14ac:dyDescent="0.25">
      <c r="B32" s="77">
        <f>'AMH Wrksht'!A32</f>
        <v>0</v>
      </c>
      <c r="C32" s="78">
        <f>'AMH Wrksht'!B32</f>
        <v>0</v>
      </c>
      <c r="D32" s="79">
        <f>'AMH Wrksht'!F32</f>
        <v>0</v>
      </c>
      <c r="E32" s="83"/>
      <c r="F32" s="75"/>
      <c r="G32" s="139">
        <f>'AMH Wrksht'!O32</f>
        <v>0</v>
      </c>
      <c r="H32" s="140">
        <f t="shared" si="8"/>
        <v>0</v>
      </c>
      <c r="I32" s="83"/>
      <c r="J32" s="142">
        <f t="shared" si="5"/>
        <v>0</v>
      </c>
      <c r="K32" s="181" t="str">
        <f t="shared" si="6"/>
        <v>XXXXXXXXXX</v>
      </c>
      <c r="L32" s="76"/>
      <c r="M32" s="130">
        <f t="shared" si="7"/>
        <v>0</v>
      </c>
    </row>
    <row r="33" spans="2:13" hidden="1" x14ac:dyDescent="0.25">
      <c r="B33" s="77">
        <f>'AMH Wrksht'!A33</f>
        <v>0</v>
      </c>
      <c r="C33" s="78">
        <f>'AMH Wrksht'!B33</f>
        <v>0</v>
      </c>
      <c r="D33" s="79">
        <f>'AMH Wrksht'!F33</f>
        <v>0</v>
      </c>
      <c r="E33" s="83"/>
      <c r="F33" s="75"/>
      <c r="G33" s="139">
        <f>'AMH Wrksht'!O33</f>
        <v>0</v>
      </c>
      <c r="H33" s="140">
        <f t="shared" si="8"/>
        <v>0</v>
      </c>
      <c r="I33" s="83"/>
      <c r="J33" s="142">
        <f t="shared" si="5"/>
        <v>0</v>
      </c>
      <c r="K33" s="181" t="str">
        <f t="shared" si="6"/>
        <v>XXXXXXXXXX</v>
      </c>
      <c r="L33" s="76"/>
      <c r="M33" s="130">
        <f t="shared" si="7"/>
        <v>0</v>
      </c>
    </row>
    <row r="34" spans="2:13" x14ac:dyDescent="0.25">
      <c r="B34" s="77">
        <f>'AMH Wrksht'!A34</f>
        <v>5</v>
      </c>
      <c r="C34" s="78" t="str">
        <f>'AMH Wrksht'!B34</f>
        <v>Day Care Services</v>
      </c>
      <c r="D34" s="79" t="str">
        <f>'AMH Wrksht'!F34</f>
        <v>Days</v>
      </c>
      <c r="E34" s="83"/>
      <c r="F34" s="75"/>
      <c r="G34" s="139">
        <f>'AMH Wrksht'!O34</f>
        <v>0</v>
      </c>
      <c r="H34" s="140">
        <f t="shared" si="8"/>
        <v>0</v>
      </c>
      <c r="I34" s="83"/>
      <c r="J34" s="142">
        <f t="shared" si="5"/>
        <v>0</v>
      </c>
      <c r="K34" s="181" t="str">
        <f t="shared" si="6"/>
        <v>XXXXXXXXXX</v>
      </c>
      <c r="L34" s="76"/>
      <c r="M34" s="130">
        <f t="shared" si="7"/>
        <v>0</v>
      </c>
    </row>
    <row r="35" spans="2:13" x14ac:dyDescent="0.25">
      <c r="B35" s="77">
        <f>'AMH Wrksht'!A35</f>
        <v>6</v>
      </c>
      <c r="C35" s="78" t="str">
        <f>'AMH Wrksht'!B35</f>
        <v>Day/Night</v>
      </c>
      <c r="D35" s="79" t="str">
        <f>'AMH Wrksht'!F35</f>
        <v>Days</v>
      </c>
      <c r="E35" s="83"/>
      <c r="F35" s="75"/>
      <c r="G35" s="139">
        <f>'AMH Wrksht'!O35</f>
        <v>0</v>
      </c>
      <c r="H35" s="140">
        <f t="shared" si="8"/>
        <v>0</v>
      </c>
      <c r="I35" s="83"/>
      <c r="J35" s="142">
        <f t="shared" si="5"/>
        <v>0</v>
      </c>
      <c r="K35" s="181" t="str">
        <f t="shared" si="6"/>
        <v>XXXXXXXXXX</v>
      </c>
      <c r="L35" s="76"/>
      <c r="M35" s="130">
        <f t="shared" si="7"/>
        <v>0</v>
      </c>
    </row>
    <row r="36" spans="2:13" x14ac:dyDescent="0.25">
      <c r="B36" s="77">
        <f>'AMH Wrksht'!A36</f>
        <v>7</v>
      </c>
      <c r="C36" s="78" t="str">
        <f>'AMH Wrksht'!B36</f>
        <v>Drop-In/Self Help Centers</v>
      </c>
      <c r="D36" s="79" t="str">
        <f>'AMH Wrksht'!F36</f>
        <v>Days</v>
      </c>
      <c r="E36" s="83"/>
      <c r="F36" s="75"/>
      <c r="G36" s="139">
        <f>'AMH Wrksht'!O36</f>
        <v>0</v>
      </c>
      <c r="H36" s="140">
        <f t="shared" si="8"/>
        <v>0</v>
      </c>
      <c r="I36" s="83"/>
      <c r="J36" s="142">
        <f t="shared" si="5"/>
        <v>0</v>
      </c>
      <c r="K36" s="181" t="str">
        <f t="shared" si="6"/>
        <v>XXXXXXXXXX</v>
      </c>
      <c r="L36" s="76"/>
      <c r="M36" s="130">
        <f t="shared" si="7"/>
        <v>0</v>
      </c>
    </row>
    <row r="37" spans="2:13" x14ac:dyDescent="0.25">
      <c r="B37" s="77">
        <f>'AMH Wrksht'!A37</f>
        <v>28</v>
      </c>
      <c r="C37" s="78" t="str">
        <f>'AMH Wrksht'!B37</f>
        <v>Incidental Expenses</v>
      </c>
      <c r="D37" s="79" t="str">
        <f>'AMH Wrksht'!F37</f>
        <v>1 Unit = $50.00</v>
      </c>
      <c r="E37" s="83"/>
      <c r="F37" s="75"/>
      <c r="G37" s="139">
        <f>'AMH Wrksht'!O37</f>
        <v>0</v>
      </c>
      <c r="H37" s="140">
        <f t="shared" si="8"/>
        <v>0</v>
      </c>
      <c r="I37" s="83"/>
      <c r="J37" s="142">
        <f t="shared" si="5"/>
        <v>0</v>
      </c>
      <c r="K37" s="181" t="str">
        <f t="shared" si="6"/>
        <v>XXXXXXXXXX</v>
      </c>
      <c r="L37" s="76"/>
      <c r="M37" s="130">
        <f t="shared" si="7"/>
        <v>0</v>
      </c>
    </row>
    <row r="38" spans="2:13" x14ac:dyDescent="0.25">
      <c r="B38" s="77">
        <f>'AMH Wrksht'!A38</f>
        <v>8</v>
      </c>
      <c r="C38" s="78" t="str">
        <f>'AMH Wrksht'!B38</f>
        <v>In-Home &amp; On Site</v>
      </c>
      <c r="D38" s="79" t="str">
        <f>'AMH Wrksht'!F38</f>
        <v>Hours</v>
      </c>
      <c r="E38" s="83"/>
      <c r="F38" s="75"/>
      <c r="G38" s="139">
        <f>'AMH Wrksht'!O38</f>
        <v>0</v>
      </c>
      <c r="H38" s="140">
        <f t="shared" si="8"/>
        <v>0</v>
      </c>
      <c r="I38" s="83"/>
      <c r="J38" s="142">
        <f t="shared" si="5"/>
        <v>0</v>
      </c>
      <c r="K38" s="181" t="str">
        <f t="shared" si="6"/>
        <v>XXXXXXXXXX</v>
      </c>
      <c r="L38" s="76"/>
      <c r="M38" s="130">
        <f t="shared" si="7"/>
        <v>0</v>
      </c>
    </row>
    <row r="39" spans="2:13" x14ac:dyDescent="0.25">
      <c r="B39" s="77">
        <f>'AMH Wrksht'!A39</f>
        <v>10</v>
      </c>
      <c r="C39" s="78" t="str">
        <f>'AMH Wrksht'!B39</f>
        <v>Intensive Case Management</v>
      </c>
      <c r="D39" s="79" t="str">
        <f>'AMH Wrksht'!F39</f>
        <v>Hours</v>
      </c>
      <c r="E39" s="83"/>
      <c r="F39" s="75"/>
      <c r="G39" s="139">
        <f>'AMH Wrksht'!O39</f>
        <v>0</v>
      </c>
      <c r="H39" s="140">
        <f t="shared" si="8"/>
        <v>0</v>
      </c>
      <c r="I39" s="83"/>
      <c r="J39" s="142">
        <f t="shared" si="5"/>
        <v>0</v>
      </c>
      <c r="K39" s="181" t="str">
        <f t="shared" si="6"/>
        <v>XXXXXXXXXX</v>
      </c>
      <c r="L39" s="76"/>
      <c r="M39" s="130">
        <f t="shared" si="7"/>
        <v>0</v>
      </c>
    </row>
    <row r="40" spans="2:13" x14ac:dyDescent="0.25">
      <c r="B40" s="77">
        <f>'AMH Wrksht'!A40</f>
        <v>42</v>
      </c>
      <c r="C40" s="78" t="str">
        <f>'AMH Wrksht'!B40</f>
        <v>Intervention - Group</v>
      </c>
      <c r="D40" s="79" t="str">
        <f>'AMH Wrksht'!F40</f>
        <v>Hours</v>
      </c>
      <c r="E40" s="83"/>
      <c r="F40" s="75"/>
      <c r="G40" s="139">
        <f>'AMH Wrksht'!O40</f>
        <v>0</v>
      </c>
      <c r="H40" s="140">
        <f t="shared" si="8"/>
        <v>0</v>
      </c>
      <c r="I40" s="83"/>
      <c r="J40" s="142">
        <f t="shared" si="5"/>
        <v>0</v>
      </c>
      <c r="K40" s="181" t="str">
        <f t="shared" si="6"/>
        <v>XXXXXXXXXX</v>
      </c>
      <c r="L40" s="76"/>
      <c r="M40" s="130">
        <f t="shared" si="7"/>
        <v>0</v>
      </c>
    </row>
    <row r="41" spans="2:13" x14ac:dyDescent="0.25">
      <c r="B41" s="77">
        <f>'AMH Wrksht'!A41</f>
        <v>11</v>
      </c>
      <c r="C41" s="78" t="str">
        <f>'AMH Wrksht'!B41</f>
        <v>Intervention - Individual</v>
      </c>
      <c r="D41" s="79" t="str">
        <f>'AMH Wrksht'!F41</f>
        <v>Hours</v>
      </c>
      <c r="E41" s="83"/>
      <c r="F41" s="75"/>
      <c r="G41" s="139">
        <f>'AMH Wrksht'!O41</f>
        <v>0</v>
      </c>
      <c r="H41" s="140">
        <f t="shared" si="8"/>
        <v>0</v>
      </c>
      <c r="I41" s="83"/>
      <c r="J41" s="142">
        <f t="shared" si="5"/>
        <v>0</v>
      </c>
      <c r="K41" s="181" t="str">
        <f t="shared" si="6"/>
        <v>XXXXXXXXXX</v>
      </c>
      <c r="L41" s="76"/>
      <c r="M41" s="130">
        <f t="shared" si="7"/>
        <v>0</v>
      </c>
    </row>
    <row r="42" spans="2:13" x14ac:dyDescent="0.25">
      <c r="B42" s="77">
        <f>'AMH Wrksht'!A42</f>
        <v>12</v>
      </c>
      <c r="C42" s="78" t="str">
        <f>'AMH Wrksht'!B42</f>
        <v>Medical Services</v>
      </c>
      <c r="D42" s="79" t="str">
        <f>'AMH Wrksht'!F42</f>
        <v>Hours</v>
      </c>
      <c r="E42" s="83"/>
      <c r="F42" s="75"/>
      <c r="G42" s="139">
        <f>'AMH Wrksht'!O42</f>
        <v>0</v>
      </c>
      <c r="H42" s="140">
        <f t="shared" si="8"/>
        <v>0</v>
      </c>
      <c r="I42" s="83"/>
      <c r="J42" s="142">
        <f t="shared" si="5"/>
        <v>0</v>
      </c>
      <c r="K42" s="181" t="str">
        <f t="shared" si="6"/>
        <v>XXXXXXXXXX</v>
      </c>
      <c r="L42" s="76"/>
      <c r="M42" s="130">
        <f t="shared" si="7"/>
        <v>0</v>
      </c>
    </row>
    <row r="43" spans="2:13" x14ac:dyDescent="0.25">
      <c r="B43" s="77">
        <f>'AMH Wrksht'!A43</f>
        <v>40</v>
      </c>
      <c r="C43" s="78" t="str">
        <f>'AMH Wrksht'!B43</f>
        <v>Mental Health Clubhouse Services</v>
      </c>
      <c r="D43" s="79" t="str">
        <f>'AMH Wrksht'!F43</f>
        <v>Hours</v>
      </c>
      <c r="E43" s="83"/>
      <c r="F43" s="75"/>
      <c r="G43" s="139">
        <f>'AMH Wrksht'!O43</f>
        <v>0</v>
      </c>
      <c r="H43" s="140">
        <f t="shared" si="8"/>
        <v>0</v>
      </c>
      <c r="I43" s="83"/>
      <c r="J43" s="142">
        <f t="shared" si="5"/>
        <v>0</v>
      </c>
      <c r="K43" s="181" t="str">
        <f t="shared" si="6"/>
        <v>XXXXXXXXXX</v>
      </c>
      <c r="L43" s="76"/>
      <c r="M43" s="130">
        <f t="shared" si="7"/>
        <v>0</v>
      </c>
    </row>
    <row r="44" spans="2:13" x14ac:dyDescent="0.25">
      <c r="B44" s="77">
        <f>'AMH Wrksht'!A44</f>
        <v>35</v>
      </c>
      <c r="C44" s="78" t="str">
        <f>'AMH Wrksht'!B44</f>
        <v>Outpatient - Group</v>
      </c>
      <c r="D44" s="79" t="str">
        <f>'AMH Wrksht'!F44</f>
        <v>Hours</v>
      </c>
      <c r="E44" s="83"/>
      <c r="F44" s="75"/>
      <c r="G44" s="139">
        <f>'AMH Wrksht'!O44</f>
        <v>0</v>
      </c>
      <c r="H44" s="140">
        <f t="shared" si="8"/>
        <v>0</v>
      </c>
      <c r="I44" s="83"/>
      <c r="J44" s="142">
        <f t="shared" si="5"/>
        <v>0</v>
      </c>
      <c r="K44" s="181" t="str">
        <f t="shared" si="6"/>
        <v>XXXXXXXXXX</v>
      </c>
      <c r="L44" s="76"/>
      <c r="M44" s="130">
        <f t="shared" si="7"/>
        <v>0</v>
      </c>
    </row>
    <row r="45" spans="2:13" x14ac:dyDescent="0.25">
      <c r="B45" s="77">
        <f>'AMH Wrksht'!A45</f>
        <v>14</v>
      </c>
      <c r="C45" s="78" t="str">
        <f>'AMH Wrksht'!B45</f>
        <v>Outpatient - Individual</v>
      </c>
      <c r="D45" s="79" t="str">
        <f>'AMH Wrksht'!F45</f>
        <v>Hours</v>
      </c>
      <c r="E45" s="83"/>
      <c r="F45" s="75"/>
      <c r="G45" s="139">
        <f>'AMH Wrksht'!O45</f>
        <v>0</v>
      </c>
      <c r="H45" s="140">
        <f t="shared" si="8"/>
        <v>0</v>
      </c>
      <c r="I45" s="83"/>
      <c r="J45" s="142">
        <f t="shared" si="5"/>
        <v>0</v>
      </c>
      <c r="K45" s="181" t="str">
        <f t="shared" si="6"/>
        <v>XXXXXXXXXX</v>
      </c>
      <c r="L45" s="76"/>
      <c r="M45" s="130">
        <f t="shared" si="7"/>
        <v>0</v>
      </c>
    </row>
    <row r="46" spans="2:13" x14ac:dyDescent="0.25">
      <c r="B46" s="77">
        <f>'AMH Wrksht'!A46</f>
        <v>15</v>
      </c>
      <c r="C46" s="78" t="str">
        <f>'AMH Wrksht'!B46</f>
        <v>Outreach</v>
      </c>
      <c r="D46" s="79" t="str">
        <f>'AMH Wrksht'!F46</f>
        <v>Hours</v>
      </c>
      <c r="E46" s="83"/>
      <c r="F46" s="75"/>
      <c r="G46" s="139">
        <f>'AMH Wrksht'!O46</f>
        <v>0</v>
      </c>
      <c r="H46" s="140">
        <f t="shared" si="8"/>
        <v>0</v>
      </c>
      <c r="I46" s="83"/>
      <c r="J46" s="142">
        <f t="shared" si="5"/>
        <v>0</v>
      </c>
      <c r="K46" s="181" t="str">
        <f t="shared" si="6"/>
        <v>XXXXXXXXXX</v>
      </c>
      <c r="L46" s="76"/>
      <c r="M46" s="130">
        <f t="shared" si="7"/>
        <v>0</v>
      </c>
    </row>
    <row r="47" spans="2:13" hidden="1" x14ac:dyDescent="0.25">
      <c r="B47" s="77">
        <f>'AMH Wrksht'!A47</f>
        <v>41</v>
      </c>
      <c r="C47" s="78" t="str">
        <f>'AMH Wrksht'!B47</f>
        <v>Project Recovery</v>
      </c>
      <c r="D47" s="79" t="str">
        <f>'AMH Wrksht'!F47</f>
        <v>Hours</v>
      </c>
      <c r="E47" s="83"/>
      <c r="F47" s="75"/>
      <c r="G47" s="139">
        <f>'AMH Wrksht'!O47</f>
        <v>0</v>
      </c>
      <c r="H47" s="140">
        <f t="shared" si="8"/>
        <v>0</v>
      </c>
      <c r="I47" s="83"/>
      <c r="J47" s="142">
        <f t="shared" si="5"/>
        <v>0</v>
      </c>
      <c r="K47" s="181" t="str">
        <f t="shared" si="6"/>
        <v>XXXXXXXXXX</v>
      </c>
      <c r="L47" s="76"/>
      <c r="M47" s="130">
        <f t="shared" si="7"/>
        <v>0</v>
      </c>
    </row>
    <row r="48" spans="2:13" x14ac:dyDescent="0.25">
      <c r="B48" s="77">
        <f>'AMH Wrksht'!A48</f>
        <v>47</v>
      </c>
      <c r="C48" s="78" t="str">
        <f>'AMH Wrksht'!B48</f>
        <v>Recovery Support - Group</v>
      </c>
      <c r="D48" s="79" t="str">
        <f>'AMH Wrksht'!F48</f>
        <v>Hours</v>
      </c>
      <c r="E48" s="83"/>
      <c r="F48" s="75"/>
      <c r="G48" s="139">
        <f>'AMH Wrksht'!O48</f>
        <v>0</v>
      </c>
      <c r="H48" s="140">
        <f t="shared" si="8"/>
        <v>0</v>
      </c>
      <c r="I48" s="83"/>
      <c r="J48" s="142">
        <f t="shared" si="5"/>
        <v>0</v>
      </c>
      <c r="K48" s="181" t="str">
        <f t="shared" si="6"/>
        <v>XXXXXXXXXX</v>
      </c>
      <c r="L48" s="76"/>
      <c r="M48" s="130">
        <f t="shared" si="7"/>
        <v>0</v>
      </c>
    </row>
    <row r="49" spans="2:13" x14ac:dyDescent="0.25">
      <c r="B49" s="77">
        <f>'AMH Wrksht'!A49</f>
        <v>46</v>
      </c>
      <c r="C49" s="78" t="str">
        <f>'AMH Wrksht'!B49</f>
        <v>Recovery Support - Individual</v>
      </c>
      <c r="D49" s="79" t="str">
        <f>'AMH Wrksht'!F49</f>
        <v>Hours</v>
      </c>
      <c r="E49" s="83"/>
      <c r="F49" s="75"/>
      <c r="G49" s="139">
        <f>'AMH Wrksht'!O49</f>
        <v>0</v>
      </c>
      <c r="H49" s="140">
        <f t="shared" si="8"/>
        <v>0</v>
      </c>
      <c r="I49" s="83"/>
      <c r="J49" s="142">
        <f t="shared" si="5"/>
        <v>0</v>
      </c>
      <c r="K49" s="181" t="str">
        <f t="shared" si="6"/>
        <v>XXXXXXXXXX</v>
      </c>
      <c r="L49" s="76"/>
      <c r="M49" s="130">
        <f t="shared" si="7"/>
        <v>0</v>
      </c>
    </row>
    <row r="50" spans="2:13" x14ac:dyDescent="0.25">
      <c r="B50" s="77">
        <f>'AMH Wrksht'!A50</f>
        <v>22</v>
      </c>
      <c r="C50" s="78" t="str">
        <f>'AMH Wrksht'!B50</f>
        <v>Respite Services</v>
      </c>
      <c r="D50" s="79" t="str">
        <f>'AMH Wrksht'!F50</f>
        <v>Hours</v>
      </c>
      <c r="E50" s="83"/>
      <c r="F50" s="75"/>
      <c r="G50" s="139">
        <f>'AMH Wrksht'!O50</f>
        <v>0</v>
      </c>
      <c r="H50" s="140">
        <f t="shared" si="8"/>
        <v>0</v>
      </c>
      <c r="I50" s="83"/>
      <c r="J50" s="142">
        <f t="shared" si="5"/>
        <v>0</v>
      </c>
      <c r="K50" s="181" t="str">
        <f t="shared" si="6"/>
        <v>XXXXXXXXXX</v>
      </c>
      <c r="L50" s="76"/>
      <c r="M50" s="130">
        <f t="shared" si="7"/>
        <v>0</v>
      </c>
    </row>
    <row r="51" spans="2:13" x14ac:dyDescent="0.25">
      <c r="B51" s="77">
        <f>'AMH Wrksht'!A51</f>
        <v>23</v>
      </c>
      <c r="C51" s="78" t="str">
        <f>'AMH Wrksht'!B51</f>
        <v>Sheltered Employment</v>
      </c>
      <c r="D51" s="79" t="str">
        <f>'AMH Wrksht'!F51</f>
        <v>Days</v>
      </c>
      <c r="E51" s="83"/>
      <c r="F51" s="75"/>
      <c r="G51" s="139">
        <f>'AMH Wrksht'!O51</f>
        <v>0</v>
      </c>
      <c r="H51" s="140">
        <f t="shared" si="8"/>
        <v>0</v>
      </c>
      <c r="I51" s="83"/>
      <c r="J51" s="142">
        <f t="shared" si="5"/>
        <v>0</v>
      </c>
      <c r="K51" s="181" t="str">
        <f t="shared" si="6"/>
        <v>XXXXXXXXXX</v>
      </c>
      <c r="L51" s="76"/>
      <c r="M51" s="130">
        <f t="shared" si="7"/>
        <v>0</v>
      </c>
    </row>
    <row r="52" spans="2:13" x14ac:dyDescent="0.25">
      <c r="B52" s="77">
        <f>'AMH Wrksht'!A52</f>
        <v>25</v>
      </c>
      <c r="C52" s="78" t="str">
        <f>'AMH Wrksht'!B52</f>
        <v>Supported Employment</v>
      </c>
      <c r="D52" s="79" t="str">
        <f>'AMH Wrksht'!F52</f>
        <v>Hours</v>
      </c>
      <c r="E52" s="83"/>
      <c r="F52" s="75"/>
      <c r="G52" s="139">
        <f>'AMH Wrksht'!O52</f>
        <v>0</v>
      </c>
      <c r="H52" s="140">
        <f t="shared" si="8"/>
        <v>0</v>
      </c>
      <c r="I52" s="83"/>
      <c r="J52" s="142">
        <f t="shared" si="5"/>
        <v>0</v>
      </c>
      <c r="K52" s="181" t="str">
        <f t="shared" si="6"/>
        <v>XXXXXXXXXX</v>
      </c>
      <c r="L52" s="76"/>
      <c r="M52" s="130">
        <f t="shared" si="7"/>
        <v>0</v>
      </c>
    </row>
    <row r="53" spans="2:13" x14ac:dyDescent="0.25">
      <c r="B53" s="77">
        <f>'AMH Wrksht'!A53</f>
        <v>26</v>
      </c>
      <c r="C53" s="78" t="str">
        <f>'AMH Wrksht'!B53</f>
        <v>Supportive Housing/Living</v>
      </c>
      <c r="D53" s="79" t="str">
        <f>'AMH Wrksht'!F53</f>
        <v>Hours</v>
      </c>
      <c r="E53" s="83"/>
      <c r="F53" s="75"/>
      <c r="G53" s="139">
        <f>'AMH Wrksht'!O53</f>
        <v>0</v>
      </c>
      <c r="H53" s="140">
        <f t="shared" si="8"/>
        <v>0</v>
      </c>
      <c r="I53" s="83"/>
      <c r="J53" s="142">
        <f t="shared" si="5"/>
        <v>0</v>
      </c>
      <c r="K53" s="181" t="str">
        <f t="shared" si="6"/>
        <v>XXXXXXXXXX</v>
      </c>
      <c r="L53" s="76"/>
      <c r="M53" s="130">
        <f t="shared" si="7"/>
        <v>0</v>
      </c>
    </row>
    <row r="54" spans="2:13" x14ac:dyDescent="0.25">
      <c r="B54" s="77">
        <f>'AMH Wrksht'!A54</f>
        <v>48</v>
      </c>
      <c r="C54" s="78" t="str">
        <f>'AMH Wrksht'!B54</f>
        <v>Training and Clinical Supervision</v>
      </c>
      <c r="D54" s="79" t="str">
        <f>'AMH Wrksht'!F54</f>
        <v>Hours</v>
      </c>
      <c r="E54" s="83"/>
      <c r="F54" s="75"/>
      <c r="G54" s="139">
        <f>'AMH Wrksht'!O54</f>
        <v>0</v>
      </c>
      <c r="H54" s="140">
        <f t="shared" si="8"/>
        <v>0</v>
      </c>
      <c r="I54" s="83"/>
      <c r="J54" s="142">
        <f t="shared" si="5"/>
        <v>0</v>
      </c>
      <c r="K54" s="181" t="str">
        <f t="shared" si="6"/>
        <v>XXXXXXXXXX</v>
      </c>
      <c r="L54" s="76"/>
      <c r="M54" s="130">
        <f t="shared" si="7"/>
        <v>0</v>
      </c>
    </row>
    <row r="55" spans="2:13" x14ac:dyDescent="0.25">
      <c r="B55" s="77">
        <f>'AMH Wrksht'!A55</f>
        <v>0</v>
      </c>
      <c r="C55" s="78">
        <f>'AMH Wrksht'!B55</f>
        <v>0</v>
      </c>
      <c r="D55" s="79">
        <f>'AMH Wrksht'!F55</f>
        <v>0</v>
      </c>
      <c r="E55" s="83"/>
      <c r="F55" s="75"/>
      <c r="G55" s="139">
        <f>'AMH Wrksht'!O55</f>
        <v>0</v>
      </c>
      <c r="H55" s="140">
        <f t="shared" si="8"/>
        <v>0</v>
      </c>
      <c r="I55" s="83"/>
      <c r="J55" s="142">
        <f t="shared" si="5"/>
        <v>0</v>
      </c>
      <c r="K55" s="181" t="str">
        <f t="shared" si="6"/>
        <v>XXXXXXXXXX</v>
      </c>
      <c r="L55" s="76"/>
      <c r="M55" s="130">
        <f t="shared" si="7"/>
        <v>0</v>
      </c>
    </row>
    <row r="56" spans="2:13" x14ac:dyDescent="0.25">
      <c r="B56" s="77">
        <f>'AMH Wrksht'!A56</f>
        <v>0</v>
      </c>
      <c r="C56" s="78">
        <f>'AMH Wrksht'!B56</f>
        <v>0</v>
      </c>
      <c r="D56" s="79">
        <f>'AMH Wrksht'!F56</f>
        <v>0</v>
      </c>
      <c r="E56" s="83"/>
      <c r="F56" s="75"/>
      <c r="G56" s="139">
        <f>'AMH Wrksht'!O56</f>
        <v>0</v>
      </c>
      <c r="H56" s="140">
        <f t="shared" si="8"/>
        <v>0</v>
      </c>
      <c r="I56" s="83"/>
      <c r="J56" s="142">
        <f t="shared" si="5"/>
        <v>0</v>
      </c>
      <c r="K56" s="181" t="str">
        <f t="shared" si="6"/>
        <v>XXXXXXXXXX</v>
      </c>
      <c r="L56" s="76"/>
      <c r="M56" s="130">
        <f t="shared" si="7"/>
        <v>0</v>
      </c>
    </row>
    <row r="57" spans="2:13" ht="6.75" customHeight="1" x14ac:dyDescent="0.25">
      <c r="B57" s="12"/>
      <c r="C57" s="13"/>
      <c r="D57" s="13"/>
      <c r="E57" s="14"/>
      <c r="K57" s="144"/>
    </row>
    <row r="58" spans="2:13" ht="15" customHeight="1" thickBot="1" x14ac:dyDescent="0.3">
      <c r="B58" s="41" t="s">
        <v>160</v>
      </c>
      <c r="C58" s="42" t="s">
        <v>169</v>
      </c>
      <c r="D58" s="42"/>
      <c r="E58" s="43"/>
      <c r="F58" s="2"/>
      <c r="G58" s="145">
        <f>SUM(G27:G57)</f>
        <v>0</v>
      </c>
      <c r="H58" s="145">
        <f>SUM(H27:H57)</f>
        <v>0</v>
      </c>
      <c r="I58" s="145">
        <f>SUM(I27:I57)</f>
        <v>0</v>
      </c>
      <c r="J58" s="145">
        <f>SUM(J27:J57)</f>
        <v>0</v>
      </c>
      <c r="K58" s="182" t="e">
        <f>ROUND(MAX((F58/$D$4*$D$6)-I58,(F58-I58)/$D$5),2)</f>
        <v>#DIV/0!</v>
      </c>
      <c r="L58" s="163">
        <f>SUM(L27:L57)</f>
        <v>0</v>
      </c>
      <c r="M58" s="145">
        <f>SUM(M27:M57)</f>
        <v>0</v>
      </c>
    </row>
    <row r="59" spans="2:13" ht="15" customHeight="1" thickBot="1" x14ac:dyDescent="0.3">
      <c r="B59" s="15"/>
      <c r="C59" s="15"/>
      <c r="D59" s="9"/>
      <c r="E59" s="15"/>
      <c r="F59" s="147" t="str">
        <f>IF((SUM(F27:F57))&gt;F58,"Please check funding above","")</f>
        <v/>
      </c>
      <c r="L59" s="148" t="e">
        <f>MIN(K58,J58)</f>
        <v>#DIV/0!</v>
      </c>
      <c r="M59" s="149" t="s">
        <v>172</v>
      </c>
    </row>
    <row r="60" spans="2:13" ht="16.5" customHeight="1" x14ac:dyDescent="0.25">
      <c r="B60" s="84" t="s">
        <v>161</v>
      </c>
      <c r="C60" s="85" t="s">
        <v>166</v>
      </c>
      <c r="D60" s="13"/>
      <c r="E60" s="14"/>
    </row>
    <row r="61" spans="2:13" x14ac:dyDescent="0.25">
      <c r="B61" s="77">
        <f>'AMH Wrksht'!A61</f>
        <v>3</v>
      </c>
      <c r="C61" s="81" t="str">
        <f>'AMH Wrksht'!B61</f>
        <v>Crisis Stabilization</v>
      </c>
      <c r="D61" s="79" t="str">
        <f>'AMH Wrksht'!F61</f>
        <v>Day</v>
      </c>
      <c r="E61" s="83"/>
      <c r="F61" s="75"/>
      <c r="G61" s="139">
        <f>'AMH Wrksht'!O61</f>
        <v>0</v>
      </c>
      <c r="H61" s="140">
        <f>E61*G61</f>
        <v>0</v>
      </c>
      <c r="I61" s="83"/>
      <c r="J61" s="142">
        <f t="shared" ref="J61:J67" si="9">ROUND(H61-I61,2)</f>
        <v>0</v>
      </c>
      <c r="K61" s="181" t="str">
        <f t="shared" ref="K61:K67" si="10">IF(F61="","XXXXXXXXXX",ROUND(MAX((F61/$D$4*$D$6)-I61,(F61-I61)/$D$5),2))</f>
        <v>XXXXXXXXXX</v>
      </c>
      <c r="L61" s="76"/>
      <c r="M61" s="130">
        <f t="shared" ref="M61:M67" si="11">IF(E61="",0,L61/E61)</f>
        <v>0</v>
      </c>
    </row>
    <row r="62" spans="2:13" x14ac:dyDescent="0.25">
      <c r="B62" s="77">
        <f>'AMH Wrksht'!A62</f>
        <v>4</v>
      </c>
      <c r="C62" s="81" t="str">
        <f>'AMH Wrksht'!B62</f>
        <v>Crisis Support/Emergency - Client Specific</v>
      </c>
      <c r="D62" s="79" t="str">
        <f>'AMH Wrksht'!F62</f>
        <v>Hours</v>
      </c>
      <c r="E62" s="83"/>
      <c r="F62" s="75"/>
      <c r="G62" s="139">
        <f>'AMH Wrksht'!O62</f>
        <v>0</v>
      </c>
      <c r="H62" s="140">
        <f t="shared" ref="H62:H67" si="12">E62*G62</f>
        <v>0</v>
      </c>
      <c r="I62" s="83"/>
      <c r="J62" s="142">
        <f t="shared" si="9"/>
        <v>0</v>
      </c>
      <c r="K62" s="181" t="str">
        <f t="shared" si="10"/>
        <v>XXXXXXXXXX</v>
      </c>
      <c r="L62" s="76"/>
      <c r="M62" s="130">
        <f t="shared" si="11"/>
        <v>0</v>
      </c>
    </row>
    <row r="63" spans="2:13" x14ac:dyDescent="0.25">
      <c r="B63" s="77">
        <f>'AMH Wrksht'!A63</f>
        <v>4</v>
      </c>
      <c r="C63" s="81" t="str">
        <f>'AMH Wrksht'!B63</f>
        <v>Crisis Support/Emergency - Non-Client Specific</v>
      </c>
      <c r="D63" s="79" t="str">
        <f>'AMH Wrksht'!F63</f>
        <v>Hours</v>
      </c>
      <c r="E63" s="83"/>
      <c r="F63" s="75"/>
      <c r="G63" s="139">
        <f>'AMH Wrksht'!O63</f>
        <v>0</v>
      </c>
      <c r="H63" s="140">
        <f t="shared" si="12"/>
        <v>0</v>
      </c>
      <c r="I63" s="83"/>
      <c r="J63" s="142">
        <f t="shared" si="9"/>
        <v>0</v>
      </c>
      <c r="K63" s="181" t="str">
        <f t="shared" si="10"/>
        <v>XXXXXXXXXX</v>
      </c>
      <c r="L63" s="76"/>
      <c r="M63" s="130">
        <f t="shared" si="11"/>
        <v>0</v>
      </c>
    </row>
    <row r="64" spans="2:13" x14ac:dyDescent="0.25">
      <c r="B64" s="77">
        <f>'AMH Wrksht'!A64</f>
        <v>9</v>
      </c>
      <c r="C64" s="81" t="str">
        <f>'AMH Wrksht'!B64</f>
        <v>Inpatient</v>
      </c>
      <c r="D64" s="79" t="str">
        <f>'AMH Wrksht'!F64</f>
        <v>Days</v>
      </c>
      <c r="E64" s="83"/>
      <c r="F64" s="75"/>
      <c r="G64" s="139">
        <f>'AMH Wrksht'!O64</f>
        <v>0</v>
      </c>
      <c r="H64" s="140">
        <f t="shared" si="12"/>
        <v>0</v>
      </c>
      <c r="I64" s="83"/>
      <c r="J64" s="142">
        <f t="shared" si="9"/>
        <v>0</v>
      </c>
      <c r="K64" s="181" t="str">
        <f t="shared" si="10"/>
        <v>XXXXXXXXXX</v>
      </c>
      <c r="L64" s="76"/>
      <c r="M64" s="130">
        <f t="shared" si="11"/>
        <v>0</v>
      </c>
    </row>
    <row r="65" spans="2:13" x14ac:dyDescent="0.25">
      <c r="B65" s="77">
        <f>'AMH Wrksht'!A65</f>
        <v>39</v>
      </c>
      <c r="C65" s="81" t="str">
        <f>'AMH Wrksht'!B65</f>
        <v>Short-term Residential Treatment</v>
      </c>
      <c r="D65" s="79" t="str">
        <f>'AMH Wrksht'!F65</f>
        <v>Days</v>
      </c>
      <c r="E65" s="83"/>
      <c r="F65" s="75"/>
      <c r="G65" s="139">
        <f>'AMH Wrksht'!O65</f>
        <v>0</v>
      </c>
      <c r="H65" s="140">
        <f t="shared" si="12"/>
        <v>0</v>
      </c>
      <c r="I65" s="83"/>
      <c r="J65" s="142">
        <f t="shared" si="9"/>
        <v>0</v>
      </c>
      <c r="K65" s="181" t="str">
        <f t="shared" si="10"/>
        <v>XXXXXXXXXX</v>
      </c>
      <c r="L65" s="76"/>
      <c r="M65" s="130">
        <f t="shared" si="11"/>
        <v>0</v>
      </c>
    </row>
    <row r="66" spans="2:13" x14ac:dyDescent="0.25">
      <c r="B66" s="77">
        <f>'AMH Wrksht'!A66</f>
        <v>0</v>
      </c>
      <c r="C66" s="81">
        <f>'AMH Wrksht'!B66</f>
        <v>0</v>
      </c>
      <c r="D66" s="79">
        <f>'AMH Wrksht'!F66</f>
        <v>0</v>
      </c>
      <c r="E66" s="83"/>
      <c r="F66" s="75"/>
      <c r="G66" s="139">
        <f>'AMH Wrksht'!O66</f>
        <v>0</v>
      </c>
      <c r="H66" s="140">
        <f t="shared" si="12"/>
        <v>0</v>
      </c>
      <c r="I66" s="83"/>
      <c r="J66" s="142">
        <f t="shared" si="9"/>
        <v>0</v>
      </c>
      <c r="K66" s="181" t="str">
        <f t="shared" si="10"/>
        <v>XXXXXXXXXX</v>
      </c>
      <c r="L66" s="76"/>
      <c r="M66" s="130">
        <f t="shared" si="11"/>
        <v>0</v>
      </c>
    </row>
    <row r="67" spans="2:13" x14ac:dyDescent="0.25">
      <c r="B67" s="77">
        <f>'AMH Wrksht'!A67</f>
        <v>0</v>
      </c>
      <c r="C67" s="81">
        <f>'AMH Wrksht'!B67</f>
        <v>0</v>
      </c>
      <c r="D67" s="79">
        <f>'AMH Wrksht'!F67</f>
        <v>0</v>
      </c>
      <c r="E67" s="83"/>
      <c r="F67" s="75"/>
      <c r="G67" s="139">
        <f>'AMH Wrksht'!O67</f>
        <v>0</v>
      </c>
      <c r="H67" s="140">
        <f t="shared" si="12"/>
        <v>0</v>
      </c>
      <c r="I67" s="83"/>
      <c r="J67" s="142">
        <f t="shared" si="9"/>
        <v>0</v>
      </c>
      <c r="K67" s="181" t="str">
        <f t="shared" si="10"/>
        <v>XXXXXXXXXX</v>
      </c>
      <c r="L67" s="76"/>
      <c r="M67" s="130">
        <f t="shared" si="11"/>
        <v>0</v>
      </c>
    </row>
    <row r="68" spans="2:13" ht="6.75" customHeight="1" x14ac:dyDescent="0.25">
      <c r="B68" s="12"/>
      <c r="C68" s="13"/>
      <c r="D68" s="13"/>
      <c r="E68" s="14"/>
      <c r="K68" s="144"/>
    </row>
    <row r="69" spans="2:13" ht="15" customHeight="1" thickBot="1" x14ac:dyDescent="0.3">
      <c r="B69" s="41" t="s">
        <v>161</v>
      </c>
      <c r="C69" s="42" t="s">
        <v>170</v>
      </c>
      <c r="D69" s="42"/>
      <c r="E69" s="43"/>
      <c r="F69" s="2"/>
      <c r="G69" s="145">
        <f>SUM(G60:G68)</f>
        <v>0</v>
      </c>
      <c r="H69" s="145">
        <f>SUM(H60:H68)</f>
        <v>0</v>
      </c>
      <c r="I69" s="145">
        <f>SUM(I60:I68)</f>
        <v>0</v>
      </c>
      <c r="J69" s="145">
        <f>SUM(J60:J68)</f>
        <v>0</v>
      </c>
      <c r="K69" s="182" t="e">
        <f>ROUND(MAX((F69/$D$4*$D$6)-I69,(F69-I69)/$D$5),2)</f>
        <v>#DIV/0!</v>
      </c>
      <c r="L69" s="163">
        <f>SUM(L60:L68)</f>
        <v>0</v>
      </c>
      <c r="M69" s="145">
        <f>SUM(M60:M68)</f>
        <v>0</v>
      </c>
    </row>
    <row r="70" spans="2:13" ht="15" customHeight="1" thickBot="1" x14ac:dyDescent="0.3">
      <c r="B70" s="15"/>
      <c r="C70" s="15"/>
      <c r="D70" s="9"/>
      <c r="E70" s="15"/>
      <c r="F70" s="147" t="str">
        <f>IF((SUM(F60:F68))&gt;F69,"Please check funding above","")</f>
        <v/>
      </c>
      <c r="L70" s="148" t="e">
        <f>MIN(K69,J69)</f>
        <v>#DIV/0!</v>
      </c>
      <c r="M70" s="149" t="s">
        <v>172</v>
      </c>
    </row>
    <row r="71" spans="2:13" ht="16.5" customHeight="1" x14ac:dyDescent="0.25">
      <c r="B71" s="84" t="s">
        <v>162</v>
      </c>
      <c r="C71" s="85" t="s">
        <v>167</v>
      </c>
      <c r="D71" s="13"/>
      <c r="E71" s="14"/>
    </row>
    <row r="72" spans="2:13" x14ac:dyDescent="0.25">
      <c r="B72" s="77">
        <f>'AMH Wrksht'!A72</f>
        <v>30</v>
      </c>
      <c r="C72" s="78" t="str">
        <f>'AMH Wrksht'!B72</f>
        <v>Information and Referral</v>
      </c>
      <c r="D72" s="79" t="str">
        <f>'AMH Wrksht'!F72</f>
        <v>Hours</v>
      </c>
      <c r="E72" s="83"/>
      <c r="F72" s="75"/>
      <c r="G72" s="139">
        <f>'AMH Wrksht'!O72</f>
        <v>0</v>
      </c>
      <c r="H72" s="140">
        <f>E72*G72</f>
        <v>0</v>
      </c>
      <c r="I72" s="83"/>
      <c r="J72" s="142">
        <f t="shared" ref="J72:J76" si="13">ROUND(H72-I72,2)</f>
        <v>0</v>
      </c>
      <c r="K72" s="181" t="str">
        <f t="shared" ref="K72:K76" si="14">IF(F72="","XXXXXXXXXX",ROUND(MAX((F72/$D$4*$D$6)-I72,(F72-I72)/$D$5),2))</f>
        <v>XXXXXXXXXX</v>
      </c>
      <c r="L72" s="76"/>
      <c r="M72" s="130">
        <f t="shared" ref="M72:M76" si="15">IF(E72="",0,L72/E72)</f>
        <v>0</v>
      </c>
    </row>
    <row r="73" spans="2:13" x14ac:dyDescent="0.25">
      <c r="B73" s="77">
        <f>'AMH Wrksht'!A73</f>
        <v>16</v>
      </c>
      <c r="C73" s="78" t="str">
        <f>'AMH Wrksht'!B73</f>
        <v>Prevention - Client Specific</v>
      </c>
      <c r="D73" s="79" t="str">
        <f>'AMH Wrksht'!F73</f>
        <v>Hours</v>
      </c>
      <c r="E73" s="83"/>
      <c r="F73" s="75"/>
      <c r="G73" s="139">
        <f>'AMH Wrksht'!O73</f>
        <v>0</v>
      </c>
      <c r="H73" s="140">
        <f>E73*G73</f>
        <v>0</v>
      </c>
      <c r="I73" s="83"/>
      <c r="J73" s="142">
        <f t="shared" si="13"/>
        <v>0</v>
      </c>
      <c r="K73" s="181" t="str">
        <f t="shared" si="14"/>
        <v>XXXXXXXXXX</v>
      </c>
      <c r="L73" s="76"/>
      <c r="M73" s="130">
        <f t="shared" si="15"/>
        <v>0</v>
      </c>
    </row>
    <row r="74" spans="2:13" x14ac:dyDescent="0.25">
      <c r="B74" s="77">
        <f>'AMH Wrksht'!A74</f>
        <v>16</v>
      </c>
      <c r="C74" s="78" t="str">
        <f>'AMH Wrksht'!B74</f>
        <v>Prevention - Non-Client Specific</v>
      </c>
      <c r="D74" s="79" t="str">
        <f>'AMH Wrksht'!F74</f>
        <v>Hours</v>
      </c>
      <c r="E74" s="83"/>
      <c r="F74" s="75"/>
      <c r="G74" s="139">
        <f>'AMH Wrksht'!O74</f>
        <v>0</v>
      </c>
      <c r="H74" s="140">
        <f>E74*G74</f>
        <v>0</v>
      </c>
      <c r="I74" s="83"/>
      <c r="J74" s="142">
        <f t="shared" si="13"/>
        <v>0</v>
      </c>
      <c r="K74" s="181" t="str">
        <f t="shared" si="14"/>
        <v>XXXXXXXXXX</v>
      </c>
      <c r="L74" s="76"/>
      <c r="M74" s="130">
        <f t="shared" si="15"/>
        <v>0</v>
      </c>
    </row>
    <row r="75" spans="2:13" x14ac:dyDescent="0.25">
      <c r="B75" s="77">
        <f>'AMH Wrksht'!A75</f>
        <v>0</v>
      </c>
      <c r="C75" s="78">
        <f>'AMH Wrksht'!B75</f>
        <v>0</v>
      </c>
      <c r="D75" s="79">
        <f>'AMH Wrksht'!F75</f>
        <v>0</v>
      </c>
      <c r="E75" s="83"/>
      <c r="F75" s="75"/>
      <c r="G75" s="139">
        <f>'AMH Wrksht'!O75</f>
        <v>0</v>
      </c>
      <c r="H75" s="140">
        <f>E75*G75</f>
        <v>0</v>
      </c>
      <c r="I75" s="83"/>
      <c r="J75" s="142">
        <f t="shared" si="13"/>
        <v>0</v>
      </c>
      <c r="K75" s="181" t="str">
        <f t="shared" si="14"/>
        <v>XXXXXXXXXX</v>
      </c>
      <c r="L75" s="76"/>
      <c r="M75" s="130">
        <f t="shared" si="15"/>
        <v>0</v>
      </c>
    </row>
    <row r="76" spans="2:13" x14ac:dyDescent="0.25">
      <c r="B76" s="77">
        <f>'AMH Wrksht'!A76</f>
        <v>0</v>
      </c>
      <c r="C76" s="78">
        <f>'AMH Wrksht'!B76</f>
        <v>0</v>
      </c>
      <c r="D76" s="79">
        <f>'AMH Wrksht'!F76</f>
        <v>0</v>
      </c>
      <c r="E76" s="83"/>
      <c r="F76" s="75"/>
      <c r="G76" s="139">
        <f>'AMH Wrksht'!O76</f>
        <v>0</v>
      </c>
      <c r="H76" s="140">
        <f>E76*G76</f>
        <v>0</v>
      </c>
      <c r="I76" s="83"/>
      <c r="J76" s="142">
        <f t="shared" si="13"/>
        <v>0</v>
      </c>
      <c r="K76" s="181" t="str">
        <f t="shared" si="14"/>
        <v>XXXXXXXXXX</v>
      </c>
      <c r="L76" s="76"/>
      <c r="M76" s="130">
        <f t="shared" si="15"/>
        <v>0</v>
      </c>
    </row>
    <row r="77" spans="2:13" ht="6.75" customHeight="1" x14ac:dyDescent="0.25">
      <c r="B77" s="12"/>
      <c r="C77" s="13"/>
      <c r="D77" s="13"/>
      <c r="E77" s="14"/>
      <c r="K77" s="144"/>
    </row>
    <row r="78" spans="2:13" ht="15" customHeight="1" thickBot="1" x14ac:dyDescent="0.3">
      <c r="B78" s="41" t="s">
        <v>162</v>
      </c>
      <c r="C78" s="42" t="s">
        <v>171</v>
      </c>
      <c r="D78" s="42"/>
      <c r="E78" s="43"/>
      <c r="F78" s="2"/>
      <c r="G78" s="145">
        <f>SUM(G71:G77)</f>
        <v>0</v>
      </c>
      <c r="H78" s="145">
        <f>SUM(H71:H77)</f>
        <v>0</v>
      </c>
      <c r="I78" s="145">
        <f>SUM(I71:I77)</f>
        <v>0</v>
      </c>
      <c r="J78" s="145">
        <f>SUM(J71:J77)</f>
        <v>0</v>
      </c>
      <c r="K78" s="182" t="e">
        <f>ROUND(MAX((F78/$D$4*$D$6)-I78,(F78-I78)/$D$5),2)</f>
        <v>#DIV/0!</v>
      </c>
      <c r="L78" s="163">
        <f>SUM(L71:L77)</f>
        <v>0</v>
      </c>
      <c r="M78" s="145">
        <f>SUM(M71:M77)</f>
        <v>0</v>
      </c>
    </row>
    <row r="79" spans="2:13" ht="15" customHeight="1" thickBot="1" x14ac:dyDescent="0.3">
      <c r="B79" s="15"/>
      <c r="C79" s="15"/>
      <c r="D79" s="9"/>
      <c r="E79" s="15"/>
      <c r="F79" s="147" t="str">
        <f>IF((SUM(F71:F77))&gt;F78,"Please check funding above","")</f>
        <v/>
      </c>
      <c r="L79" s="148" t="e">
        <f>MIN(K78,J78)</f>
        <v>#DIV/0!</v>
      </c>
      <c r="M79" s="149" t="s">
        <v>172</v>
      </c>
    </row>
    <row r="80" spans="2:13" ht="5.25" customHeight="1" x14ac:dyDescent="0.25">
      <c r="B80" s="12"/>
      <c r="C80" s="13"/>
      <c r="D80" s="13"/>
      <c r="E80" s="14"/>
      <c r="K80" s="144"/>
    </row>
    <row r="81" spans="1:13" x14ac:dyDescent="0.25">
      <c r="A81" s="120"/>
      <c r="B81" s="41"/>
      <c r="C81" s="42" t="s">
        <v>132</v>
      </c>
      <c r="D81" s="42"/>
      <c r="E81" s="43"/>
      <c r="F81" s="145">
        <f t="shared" ref="F81:M81" si="16">F25+F58+F69+F78</f>
        <v>0</v>
      </c>
      <c r="G81" s="145">
        <f t="shared" si="16"/>
        <v>0</v>
      </c>
      <c r="H81" s="145">
        <f t="shared" si="16"/>
        <v>0</v>
      </c>
      <c r="I81" s="145">
        <f t="shared" si="16"/>
        <v>0</v>
      </c>
      <c r="J81" s="145">
        <f t="shared" si="16"/>
        <v>0</v>
      </c>
      <c r="K81" s="145" t="e">
        <f t="shared" si="16"/>
        <v>#DIV/0!</v>
      </c>
      <c r="L81" s="145">
        <f t="shared" si="16"/>
        <v>0</v>
      </c>
      <c r="M81" s="145">
        <f t="shared" si="16"/>
        <v>0</v>
      </c>
    </row>
    <row r="82" spans="1:13" x14ac:dyDescent="0.25">
      <c r="A82" s="120"/>
      <c r="B82" s="84"/>
      <c r="C82" s="85"/>
      <c r="D82" s="85"/>
      <c r="E82" s="54"/>
      <c r="F82" s="150"/>
      <c r="G82" s="150"/>
      <c r="H82" s="150"/>
      <c r="I82" s="150"/>
      <c r="J82" s="150"/>
      <c r="K82" s="150"/>
      <c r="L82" s="150"/>
      <c r="M82" s="150"/>
    </row>
    <row r="83" spans="1:13" x14ac:dyDescent="0.25">
      <c r="A83" s="120"/>
      <c r="B83" s="12"/>
      <c r="C83" s="13"/>
      <c r="D83" s="13"/>
      <c r="E83" s="14"/>
      <c r="F83" s="147" t="str">
        <f>IF((SUM(F80:F80))&gt;F81,"Please check funding above","")</f>
        <v/>
      </c>
    </row>
    <row r="84" spans="1:13" ht="15.75" x14ac:dyDescent="0.25">
      <c r="A84" s="120"/>
      <c r="B84" s="95" t="s">
        <v>227</v>
      </c>
      <c r="C84" s="96"/>
      <c r="D84" s="96"/>
      <c r="E84" s="96"/>
      <c r="F84" s="96"/>
      <c r="G84" s="96"/>
      <c r="H84" s="96"/>
      <c r="I84" s="96"/>
      <c r="J84" s="96"/>
      <c r="K84" s="88"/>
      <c r="L84" s="108"/>
      <c r="M84" s="109"/>
    </row>
    <row r="85" spans="1:13" ht="15.75" x14ac:dyDescent="0.25">
      <c r="A85" s="120"/>
      <c r="B85" s="97" t="s">
        <v>229</v>
      </c>
      <c r="C85" s="92"/>
      <c r="D85" s="92"/>
      <c r="E85" s="92"/>
      <c r="F85" s="92"/>
      <c r="G85" s="92"/>
      <c r="H85" s="92"/>
      <c r="I85" s="92"/>
      <c r="J85" s="92"/>
      <c r="K85" s="86"/>
      <c r="L85" s="110"/>
      <c r="M85" s="111"/>
    </row>
    <row r="86" spans="1:13" ht="15.75" x14ac:dyDescent="0.25">
      <c r="A86" s="120"/>
      <c r="B86" s="97"/>
      <c r="C86" s="93"/>
      <c r="D86" s="93"/>
      <c r="E86" s="93"/>
      <c r="F86" s="93"/>
      <c r="G86" s="93"/>
      <c r="H86" s="93"/>
      <c r="I86" s="93"/>
      <c r="J86" s="93"/>
      <c r="K86" s="86"/>
      <c r="L86" s="110"/>
      <c r="M86" s="111"/>
    </row>
    <row r="87" spans="1:13" ht="15.75" x14ac:dyDescent="0.25">
      <c r="A87" s="120"/>
      <c r="B87" s="205">
        <f>Master!$B$31</f>
        <v>0</v>
      </c>
      <c r="C87" s="206"/>
      <c r="D87" s="91"/>
      <c r="E87" s="206">
        <f>Master!$E$31</f>
        <v>0</v>
      </c>
      <c r="F87" s="206"/>
      <c r="G87" s="91"/>
      <c r="H87" s="173">
        <f>Master!$G$31</f>
        <v>0</v>
      </c>
      <c r="I87" s="92"/>
      <c r="J87" s="92"/>
      <c r="K87" s="86"/>
      <c r="L87" s="110"/>
      <c r="M87" s="111"/>
    </row>
    <row r="88" spans="1:13" ht="15.75" x14ac:dyDescent="0.25">
      <c r="A88" s="120"/>
      <c r="B88" s="106" t="s">
        <v>230</v>
      </c>
      <c r="C88" s="107"/>
      <c r="D88" s="99"/>
      <c r="E88" s="98" t="s">
        <v>225</v>
      </c>
      <c r="F88" s="99"/>
      <c r="G88" s="100"/>
      <c r="H88" s="98" t="s">
        <v>226</v>
      </c>
      <c r="I88" s="100"/>
      <c r="J88" s="100"/>
      <c r="K88" s="87"/>
      <c r="L88" s="112"/>
      <c r="M88" s="113"/>
    </row>
    <row r="89" spans="1:13" ht="15.75" x14ac:dyDescent="0.25">
      <c r="A89" s="120"/>
      <c r="B89" s="89"/>
      <c r="C89" s="90"/>
      <c r="D89" s="89"/>
      <c r="E89" s="89"/>
      <c r="F89" s="90"/>
      <c r="G89" s="89"/>
      <c r="H89" s="90"/>
      <c r="I89" s="89"/>
      <c r="J89" s="151"/>
      <c r="K89" s="151"/>
    </row>
    <row r="90" spans="1:13" x14ac:dyDescent="0.25">
      <c r="A90" s="120"/>
      <c r="B90" s="12"/>
      <c r="C90" s="14"/>
      <c r="D90" s="14"/>
      <c r="E90" s="14"/>
    </row>
    <row r="91" spans="1:13" x14ac:dyDescent="0.25">
      <c r="A91" s="120"/>
      <c r="B91" s="12"/>
      <c r="C91" s="14"/>
      <c r="D91" s="14"/>
      <c r="E91" s="14"/>
    </row>
    <row r="92" spans="1:13" x14ac:dyDescent="0.25">
      <c r="A92" s="120"/>
      <c r="B92" s="12"/>
      <c r="C92" s="14"/>
      <c r="D92" s="14"/>
      <c r="E92" s="14"/>
    </row>
    <row r="93" spans="1:13" x14ac:dyDescent="0.25">
      <c r="A93" s="120"/>
      <c r="B93" s="12"/>
      <c r="C93" s="13"/>
      <c r="D93" s="13"/>
      <c r="E93" s="14"/>
    </row>
    <row r="94" spans="1:13" x14ac:dyDescent="0.25">
      <c r="A94" s="120"/>
      <c r="B94" s="12"/>
      <c r="C94" s="13"/>
      <c r="D94" s="13"/>
      <c r="E94" s="14"/>
    </row>
    <row r="95" spans="1:13" x14ac:dyDescent="0.25">
      <c r="A95" s="120"/>
      <c r="B95" s="12"/>
      <c r="C95" s="13"/>
      <c r="D95" s="13"/>
      <c r="E95" s="14"/>
    </row>
    <row r="96" spans="1:13" x14ac:dyDescent="0.25">
      <c r="A96" s="120"/>
      <c r="B96" s="12"/>
      <c r="C96" s="13"/>
      <c r="D96" s="13"/>
      <c r="E96" s="14"/>
    </row>
    <row r="97" spans="1:5" x14ac:dyDescent="0.25">
      <c r="A97" s="120"/>
      <c r="B97" s="12"/>
      <c r="C97" s="13"/>
      <c r="D97" s="13"/>
      <c r="E97" s="14"/>
    </row>
    <row r="98" spans="1:5" x14ac:dyDescent="0.25">
      <c r="A98" s="120"/>
      <c r="B98" s="12"/>
      <c r="C98" s="14"/>
      <c r="D98" s="14"/>
      <c r="E98" s="14"/>
    </row>
    <row r="99" spans="1:5" x14ac:dyDescent="0.25">
      <c r="A99" s="120"/>
      <c r="B99" s="12"/>
      <c r="C99" s="14"/>
      <c r="D99" s="14"/>
    </row>
    <row r="100" spans="1:5" x14ac:dyDescent="0.25">
      <c r="A100" s="120"/>
      <c r="B100" s="12"/>
      <c r="C100" s="14"/>
      <c r="D100" s="14"/>
    </row>
    <row r="101" spans="1:5" x14ac:dyDescent="0.25">
      <c r="A101" s="120"/>
      <c r="B101" s="12"/>
      <c r="C101" s="14"/>
      <c r="D101" s="14"/>
    </row>
    <row r="102" spans="1:5" x14ac:dyDescent="0.25">
      <c r="A102" s="120"/>
      <c r="B102" s="12"/>
      <c r="C102" s="13"/>
      <c r="D102" s="14"/>
    </row>
    <row r="103" spans="1:5" x14ac:dyDescent="0.25">
      <c r="A103" s="120"/>
      <c r="B103" s="12"/>
      <c r="C103" s="13"/>
      <c r="D103" s="14"/>
    </row>
    <row r="104" spans="1:5" x14ac:dyDescent="0.25">
      <c r="A104" s="120"/>
      <c r="B104" s="12"/>
      <c r="C104" s="13"/>
      <c r="D104" s="14"/>
    </row>
    <row r="105" spans="1:5" x14ac:dyDescent="0.25">
      <c r="A105" s="120"/>
      <c r="B105" s="12"/>
      <c r="C105" s="13"/>
      <c r="D105" s="14"/>
    </row>
    <row r="106" spans="1:5" x14ac:dyDescent="0.25">
      <c r="A106" s="120"/>
      <c r="B106" s="12"/>
      <c r="C106" s="13"/>
      <c r="D106" s="14"/>
    </row>
    <row r="107" spans="1:5" x14ac:dyDescent="0.25">
      <c r="A107" s="120"/>
      <c r="B107" s="12"/>
      <c r="C107" s="13"/>
      <c r="D107" s="14"/>
    </row>
    <row r="108" spans="1:5" x14ac:dyDescent="0.25">
      <c r="A108" s="120"/>
      <c r="B108" s="44"/>
      <c r="C108" s="14"/>
      <c r="D108" s="14"/>
    </row>
    <row r="109" spans="1:5" x14ac:dyDescent="0.25">
      <c r="A109" s="120"/>
      <c r="B109" s="15"/>
      <c r="C109" s="16"/>
      <c r="D109" s="16"/>
    </row>
    <row r="110" spans="1:5" x14ac:dyDescent="0.25">
      <c r="A110" s="120"/>
      <c r="B110" s="12"/>
      <c r="C110" s="13"/>
      <c r="D110" s="14"/>
    </row>
    <row r="111" spans="1:5" x14ac:dyDescent="0.25">
      <c r="A111" s="120"/>
      <c r="B111" s="12"/>
      <c r="C111" s="13"/>
      <c r="D111" s="14"/>
    </row>
    <row r="112" spans="1:5" x14ac:dyDescent="0.25">
      <c r="A112" s="120"/>
      <c r="B112" s="12"/>
      <c r="C112" s="13"/>
      <c r="D112" s="14"/>
    </row>
    <row r="113" spans="1:4" x14ac:dyDescent="0.25">
      <c r="A113" s="120"/>
      <c r="B113" s="12"/>
      <c r="C113" s="13"/>
      <c r="D113" s="14"/>
    </row>
    <row r="114" spans="1:4" x14ac:dyDescent="0.25">
      <c r="A114" s="120"/>
      <c r="B114" s="12"/>
      <c r="C114" s="13"/>
      <c r="D114" s="14"/>
    </row>
    <row r="115" spans="1:4" x14ac:dyDescent="0.25">
      <c r="A115" s="120"/>
      <c r="B115" s="12"/>
      <c r="C115" s="13"/>
      <c r="D115" s="14"/>
    </row>
    <row r="116" spans="1:4" x14ac:dyDescent="0.25">
      <c r="A116" s="120"/>
      <c r="B116" s="17"/>
      <c r="C116" s="13"/>
      <c r="D116" s="13"/>
    </row>
    <row r="117" spans="1:4" x14ac:dyDescent="0.25">
      <c r="A117" s="120"/>
      <c r="B117" s="15"/>
      <c r="C117" s="16"/>
      <c r="D117" s="16"/>
    </row>
    <row r="118" spans="1:4" x14ac:dyDescent="0.25">
      <c r="A118" s="120"/>
      <c r="B118" s="12"/>
      <c r="C118" s="13"/>
      <c r="D118" s="14"/>
    </row>
    <row r="119" spans="1:4" x14ac:dyDescent="0.25">
      <c r="A119" s="120"/>
      <c r="B119" s="12"/>
      <c r="C119" s="13"/>
      <c r="D119" s="14"/>
    </row>
    <row r="120" spans="1:4" x14ac:dyDescent="0.25">
      <c r="A120" s="120"/>
      <c r="B120" s="12"/>
      <c r="C120" s="13"/>
      <c r="D120" s="14"/>
    </row>
    <row r="121" spans="1:4" x14ac:dyDescent="0.25">
      <c r="A121" s="120"/>
      <c r="B121" s="12"/>
      <c r="C121" s="13"/>
      <c r="D121" s="14"/>
    </row>
    <row r="122" spans="1:4" x14ac:dyDescent="0.25">
      <c r="A122" s="120"/>
      <c r="B122" s="12"/>
      <c r="C122" s="13"/>
      <c r="D122" s="14"/>
    </row>
    <row r="123" spans="1:4" x14ac:dyDescent="0.25">
      <c r="A123" s="120"/>
      <c r="B123" s="12"/>
      <c r="C123" s="13"/>
      <c r="D123" s="14"/>
    </row>
    <row r="124" spans="1:4" x14ac:dyDescent="0.25">
      <c r="A124" s="120"/>
      <c r="B124" s="15"/>
      <c r="C124" s="14"/>
      <c r="D124" s="14"/>
    </row>
    <row r="125" spans="1:4" x14ac:dyDescent="0.25">
      <c r="A125" s="120"/>
      <c r="B125" s="15"/>
      <c r="C125" s="16"/>
      <c r="D125" s="16"/>
    </row>
    <row r="126" spans="1:4" x14ac:dyDescent="0.25">
      <c r="A126" s="120"/>
      <c r="B126" s="12"/>
      <c r="C126" s="13"/>
      <c r="D126" s="14"/>
    </row>
    <row r="127" spans="1:4" x14ac:dyDescent="0.25">
      <c r="A127" s="120"/>
      <c r="B127" s="12"/>
      <c r="C127" s="13"/>
      <c r="D127" s="14"/>
    </row>
    <row r="128" spans="1:4" x14ac:dyDescent="0.25">
      <c r="A128" s="120"/>
      <c r="B128" s="15"/>
      <c r="C128" s="14"/>
      <c r="D128" s="14"/>
    </row>
    <row r="129" spans="1:4" x14ac:dyDescent="0.25">
      <c r="A129" s="120"/>
      <c r="B129" s="15"/>
      <c r="C129" s="16"/>
      <c r="D129" s="16"/>
    </row>
    <row r="130" spans="1:4" x14ac:dyDescent="0.25">
      <c r="A130" s="120"/>
      <c r="B130" s="12"/>
      <c r="C130" s="13"/>
      <c r="D130" s="14"/>
    </row>
    <row r="131" spans="1:4" x14ac:dyDescent="0.25">
      <c r="A131" s="120"/>
      <c r="B131" s="12"/>
      <c r="C131" s="13"/>
      <c r="D131" s="14"/>
    </row>
    <row r="132" spans="1:4" x14ac:dyDescent="0.25">
      <c r="A132" s="120"/>
      <c r="B132" s="12"/>
      <c r="C132" s="13"/>
      <c r="D132" s="14"/>
    </row>
    <row r="133" spans="1:4" x14ac:dyDescent="0.25">
      <c r="A133" s="120"/>
      <c r="B133" s="12"/>
      <c r="C133" s="13"/>
      <c r="D133" s="14"/>
    </row>
    <row r="134" spans="1:4" x14ac:dyDescent="0.25">
      <c r="A134" s="120"/>
      <c r="B134" s="12"/>
      <c r="C134" s="13"/>
      <c r="D134" s="14"/>
    </row>
    <row r="135" spans="1:4" x14ac:dyDescent="0.25">
      <c r="A135" s="120"/>
      <c r="B135" s="12"/>
      <c r="C135" s="13"/>
      <c r="D135" s="13"/>
    </row>
    <row r="136" spans="1:4" x14ac:dyDescent="0.25">
      <c r="A136" s="120"/>
      <c r="B136" s="18"/>
      <c r="C136" s="45"/>
      <c r="D136" s="16"/>
    </row>
    <row r="137" spans="1:4" x14ac:dyDescent="0.25">
      <c r="A137" s="120"/>
      <c r="B137" s="18"/>
      <c r="C137" s="16"/>
      <c r="D137" s="16"/>
    </row>
    <row r="138" spans="1:4" x14ac:dyDescent="0.25">
      <c r="A138" s="120"/>
      <c r="B138" s="12"/>
      <c r="C138" s="13"/>
      <c r="D138" s="14"/>
    </row>
    <row r="139" spans="1:4" x14ac:dyDescent="0.25">
      <c r="A139" s="120"/>
      <c r="B139" s="12"/>
      <c r="C139" s="13"/>
      <c r="D139" s="14"/>
    </row>
    <row r="140" spans="1:4" x14ac:dyDescent="0.25">
      <c r="A140" s="120"/>
      <c r="B140" s="12"/>
      <c r="C140" s="14"/>
      <c r="D140" s="14"/>
    </row>
    <row r="141" spans="1:4" x14ac:dyDescent="0.25">
      <c r="A141" s="120"/>
      <c r="B141" s="12"/>
      <c r="C141" s="13"/>
      <c r="D141" s="14"/>
    </row>
    <row r="142" spans="1:4" x14ac:dyDescent="0.25">
      <c r="A142" s="120"/>
      <c r="B142" s="12"/>
      <c r="C142" s="13"/>
      <c r="D142" s="14"/>
    </row>
    <row r="143" spans="1:4" x14ac:dyDescent="0.25">
      <c r="A143" s="120"/>
      <c r="B143" s="12"/>
      <c r="C143" s="13"/>
      <c r="D143" s="14"/>
    </row>
    <row r="144" spans="1:4" x14ac:dyDescent="0.25">
      <c r="A144" s="120"/>
      <c r="B144" s="12"/>
      <c r="C144" s="14"/>
      <c r="D144" s="14"/>
    </row>
    <row r="145" spans="1:4" x14ac:dyDescent="0.25">
      <c r="A145" s="120"/>
      <c r="B145" s="12"/>
      <c r="C145" s="14"/>
      <c r="D145" s="14"/>
    </row>
    <row r="146" spans="1:4" x14ac:dyDescent="0.25">
      <c r="A146" s="120"/>
      <c r="B146" s="12"/>
      <c r="C146" s="14"/>
      <c r="D146" s="14"/>
    </row>
    <row r="147" spans="1:4" x14ac:dyDescent="0.25">
      <c r="A147" s="120"/>
      <c r="B147" s="12"/>
      <c r="C147" s="14"/>
      <c r="D147" s="14"/>
    </row>
    <row r="148" spans="1:4" x14ac:dyDescent="0.25">
      <c r="A148" s="120"/>
      <c r="B148" s="12"/>
      <c r="C148" s="13"/>
      <c r="D148" s="14"/>
    </row>
    <row r="149" spans="1:4" x14ac:dyDescent="0.25">
      <c r="A149" s="120"/>
      <c r="B149" s="12"/>
      <c r="C149" s="13"/>
      <c r="D149" s="14"/>
    </row>
    <row r="150" spans="1:4" x14ac:dyDescent="0.25">
      <c r="A150" s="120"/>
      <c r="B150" s="12"/>
      <c r="C150" s="13"/>
      <c r="D150" s="14"/>
    </row>
    <row r="151" spans="1:4" x14ac:dyDescent="0.25">
      <c r="A151" s="120"/>
      <c r="B151" s="12"/>
      <c r="C151" s="13"/>
      <c r="D151" s="14"/>
    </row>
    <row r="152" spans="1:4" x14ac:dyDescent="0.25">
      <c r="A152" s="120"/>
      <c r="B152" s="12"/>
      <c r="C152" s="14"/>
      <c r="D152" s="14"/>
    </row>
    <row r="153" spans="1:4" x14ac:dyDescent="0.25">
      <c r="A153" s="120"/>
      <c r="B153" s="12"/>
      <c r="C153" s="14"/>
      <c r="D153" s="14"/>
    </row>
    <row r="154" spans="1:4" x14ac:dyDescent="0.25">
      <c r="A154" s="120"/>
      <c r="B154" s="12"/>
      <c r="C154" s="14"/>
      <c r="D154" s="14"/>
    </row>
    <row r="155" spans="1:4" x14ac:dyDescent="0.25">
      <c r="A155" s="120"/>
      <c r="B155" s="12"/>
      <c r="C155" s="13"/>
      <c r="D155" s="14"/>
    </row>
    <row r="156" spans="1:4" x14ac:dyDescent="0.25">
      <c r="A156" s="120"/>
      <c r="B156" s="12"/>
      <c r="C156" s="14"/>
      <c r="D156" s="14"/>
    </row>
    <row r="157" spans="1:4" x14ac:dyDescent="0.25">
      <c r="A157" s="120"/>
      <c r="B157" s="30"/>
      <c r="C157" s="46"/>
      <c r="D157" s="31"/>
    </row>
    <row r="158" spans="1:4" x14ac:dyDescent="0.25">
      <c r="A158" s="120"/>
      <c r="B158" s="12"/>
      <c r="C158" s="14"/>
      <c r="D158" s="14"/>
    </row>
    <row r="159" spans="1:4" x14ac:dyDescent="0.25">
      <c r="A159" s="120"/>
      <c r="B159" s="12"/>
      <c r="C159" s="13"/>
      <c r="D159" s="14"/>
    </row>
    <row r="160" spans="1:4" x14ac:dyDescent="0.25">
      <c r="A160" s="120"/>
      <c r="B160" s="29"/>
      <c r="C160" s="47"/>
      <c r="D160" s="152"/>
    </row>
    <row r="161" spans="1:4" x14ac:dyDescent="0.25">
      <c r="A161" s="120"/>
      <c r="B161" s="15"/>
      <c r="C161" s="47"/>
      <c r="D161" s="152"/>
    </row>
    <row r="162" spans="1:4" x14ac:dyDescent="0.25">
      <c r="A162" s="120"/>
      <c r="B162" s="29"/>
      <c r="C162" s="14"/>
      <c r="D162" s="152"/>
    </row>
    <row r="163" spans="1:4" x14ac:dyDescent="0.25">
      <c r="A163" s="120"/>
      <c r="B163" s="29"/>
      <c r="C163" s="14"/>
      <c r="D163" s="152"/>
    </row>
    <row r="164" spans="1:4" x14ac:dyDescent="0.25">
      <c r="A164" s="120"/>
      <c r="B164" s="15"/>
      <c r="C164" s="47"/>
      <c r="D164" s="152"/>
    </row>
  </sheetData>
  <sheetProtection password="DE6E" sheet="1" objects="1" scenarios="1" formatColumns="0" formatRows="0"/>
  <sortState ref="A13:M55">
    <sortCondition ref="A13:A55"/>
    <sortCondition ref="C13:C55"/>
  </sortState>
  <mergeCells count="13">
    <mergeCell ref="E87:F87"/>
    <mergeCell ref="B87:C87"/>
    <mergeCell ref="D5:F5"/>
    <mergeCell ref="D7:F7"/>
    <mergeCell ref="G3:J3"/>
    <mergeCell ref="D8:F8"/>
    <mergeCell ref="D4:F4"/>
    <mergeCell ref="D6:F6"/>
    <mergeCell ref="D1:F1"/>
    <mergeCell ref="G1:J1"/>
    <mergeCell ref="D2:F2"/>
    <mergeCell ref="G2:J2"/>
    <mergeCell ref="D3:F3"/>
  </mergeCells>
  <conditionalFormatting sqref="L25">
    <cfRule type="cellIs" dxfId="27" priority="7" operator="greaterThan">
      <formula>L26</formula>
    </cfRule>
  </conditionalFormatting>
  <conditionalFormatting sqref="L58">
    <cfRule type="cellIs" dxfId="26" priority="3" operator="greaterThan">
      <formula>L59</formula>
    </cfRule>
  </conditionalFormatting>
  <conditionalFormatting sqref="L69">
    <cfRule type="cellIs" dxfId="25" priority="2" operator="greaterThan">
      <formula>L70</formula>
    </cfRule>
  </conditionalFormatting>
  <conditionalFormatting sqref="L78">
    <cfRule type="cellIs" dxfId="24" priority="1" operator="greaterThan">
      <formula>L79</formula>
    </cfRule>
  </conditionalFormatting>
  <dataValidations count="1">
    <dataValidation type="custom" allowBlank="1" showInputMessage="1" showErrorMessage="1" error="Amount Due must be equal or lesser than Unpaid Earnings. If a Funding Amount is added to this Cost Center, Amount Due must be the lesser amount between Unpaid Earnings and Prorated Share. " sqref="L15:L23 L61:L67 L28:L56 L72:L76">
      <formula1>IF(L15&lt;=MIN(J15,K15), TRUE, FALSE)</formula1>
    </dataValidation>
  </dataValidations>
  <hyperlinks>
    <hyperlink ref="M1" location="Master!A1" display="(Return to Master Tab)"/>
  </hyperlinks>
  <pageMargins left="0.25" right="0.25" top="0.75" bottom="0.75" header="0.3" footer="0.3"/>
  <pageSetup scale="46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66"/>
  </sheetPr>
  <dimension ref="A1:M163"/>
  <sheetViews>
    <sheetView showGridLines="0" showZeros="0" zoomScaleNormal="100" workbookViewId="0">
      <pane ySplit="12" topLeftCell="A28" activePane="bottomLeft" state="frozen"/>
      <selection activeCell="G1" sqref="G1:J1"/>
      <selection pane="bottomLeft" activeCell="C50" sqref="C50"/>
    </sheetView>
  </sheetViews>
  <sheetFormatPr defaultRowHeight="15" x14ac:dyDescent="0.25"/>
  <cols>
    <col min="1" max="1" width="2.28515625" style="120" customWidth="1"/>
    <col min="2" max="2" width="9.140625" style="122"/>
    <col min="3" max="3" width="35.5703125" style="122" bestFit="1" customWidth="1"/>
    <col min="4" max="4" width="12.140625" style="122" bestFit="1" customWidth="1"/>
    <col min="5" max="5" width="16.28515625" style="122" customWidth="1"/>
    <col min="6" max="6" width="20" style="122" customWidth="1"/>
    <col min="7" max="7" width="21.140625" style="122" customWidth="1"/>
    <col min="8" max="12" width="17.42578125" style="122" customWidth="1"/>
    <col min="13" max="13" width="13.140625" style="122" customWidth="1"/>
    <col min="14" max="16384" width="9.140625" style="122"/>
  </cols>
  <sheetData>
    <row r="1" spans="1:13" x14ac:dyDescent="0.25">
      <c r="B1" s="180" t="str">
        <f>Master!A3</f>
        <v xml:space="preserve">a. </v>
      </c>
      <c r="C1" s="180" t="str">
        <f>Master!B3</f>
        <v>Agency Name:</v>
      </c>
      <c r="D1" s="211">
        <f>Master!C3</f>
        <v>0</v>
      </c>
      <c r="E1" s="211"/>
      <c r="F1" s="211"/>
      <c r="G1" s="210" t="s">
        <v>70</v>
      </c>
      <c r="H1" s="210"/>
      <c r="I1" s="210"/>
      <c r="J1" s="210"/>
      <c r="K1" s="121"/>
      <c r="M1" s="123" t="s">
        <v>237</v>
      </c>
    </row>
    <row r="2" spans="1:13" x14ac:dyDescent="0.25">
      <c r="B2" s="180" t="str">
        <f>Master!A4</f>
        <v xml:space="preserve">b. </v>
      </c>
      <c r="C2" s="180" t="str">
        <f>Master!B4</f>
        <v>Contract No.:</v>
      </c>
      <c r="D2" s="208">
        <f>Master!C4</f>
        <v>0</v>
      </c>
      <c r="E2" s="208"/>
      <c r="F2" s="208"/>
      <c r="G2" s="210" t="s">
        <v>104</v>
      </c>
      <c r="H2" s="210"/>
      <c r="I2" s="210"/>
      <c r="J2" s="210"/>
      <c r="M2" s="124" t="str">
        <f>Master!$G$1</f>
        <v>Rev.03/31/2014</v>
      </c>
    </row>
    <row r="3" spans="1:13" x14ac:dyDescent="0.25">
      <c r="B3" s="180" t="str">
        <f>Master!A5</f>
        <v xml:space="preserve">c. </v>
      </c>
      <c r="C3" s="180" t="str">
        <f>Master!B5</f>
        <v>Month/Year of :</v>
      </c>
      <c r="D3" s="212">
        <f>Master!C5</f>
        <v>0</v>
      </c>
      <c r="E3" s="208"/>
      <c r="F3" s="208"/>
      <c r="G3" s="210" t="s">
        <v>99</v>
      </c>
      <c r="H3" s="210"/>
      <c r="I3" s="210"/>
      <c r="J3" s="210"/>
      <c r="M3" s="124" t="str">
        <f>Master!$G$2</f>
        <v>Version: 3.2.1</v>
      </c>
    </row>
    <row r="4" spans="1:13" x14ac:dyDescent="0.25">
      <c r="B4" s="180" t="str">
        <f>Master!A6</f>
        <v xml:space="preserve">d.  </v>
      </c>
      <c r="C4" s="180" t="str">
        <f>Master!B6</f>
        <v># months in the contract:</v>
      </c>
      <c r="D4" s="208">
        <f>Master!C6</f>
        <v>0</v>
      </c>
      <c r="E4" s="208"/>
      <c r="F4" s="208"/>
      <c r="I4" s="125"/>
    </row>
    <row r="5" spans="1:13" x14ac:dyDescent="0.25">
      <c r="B5" s="180" t="str">
        <f>Master!A7</f>
        <v>e.</v>
      </c>
      <c r="C5" s="180" t="str">
        <f>Master!B7</f>
        <v># months remaining (including month in c.):</v>
      </c>
      <c r="D5" s="208">
        <f>Master!C7</f>
        <v>0</v>
      </c>
      <c r="E5" s="208"/>
      <c r="F5" s="208"/>
    </row>
    <row r="6" spans="1:13" s="177" customFormat="1" x14ac:dyDescent="0.25">
      <c r="A6" s="176"/>
      <c r="B6" s="180" t="str">
        <f>Master!A8</f>
        <v xml:space="preserve">f.  </v>
      </c>
      <c r="C6" s="180" t="str">
        <f>Master!B8</f>
        <v># months incurred (including month in c.):</v>
      </c>
      <c r="D6" s="208">
        <f>Master!C8</f>
        <v>0</v>
      </c>
      <c r="E6" s="208"/>
      <c r="F6" s="208"/>
    </row>
    <row r="7" spans="1:13" x14ac:dyDescent="0.25">
      <c r="B7" s="180" t="str">
        <f>Master!A9</f>
        <v xml:space="preserve">g.  </v>
      </c>
      <c r="C7" s="180" t="str">
        <f>Master!B9</f>
        <v>Federal ID:</v>
      </c>
      <c r="D7" s="208">
        <f>Master!C9</f>
        <v>0</v>
      </c>
      <c r="E7" s="208"/>
      <c r="F7" s="208"/>
    </row>
    <row r="8" spans="1:13" x14ac:dyDescent="0.25">
      <c r="B8" s="180" t="str">
        <f>Master!A10</f>
        <v>h.</v>
      </c>
      <c r="C8" s="180" t="str">
        <f>Master!B10</f>
        <v>Address:</v>
      </c>
      <c r="D8" s="208">
        <f>Master!C10</f>
        <v>0</v>
      </c>
      <c r="E8" s="208"/>
      <c r="F8" s="208"/>
      <c r="G8" s="135"/>
      <c r="H8" s="135"/>
      <c r="I8" s="135"/>
      <c r="J8" s="135"/>
    </row>
    <row r="10" spans="1:13" ht="42" customHeight="1" x14ac:dyDescent="0.25">
      <c r="B10" s="3" t="s">
        <v>9</v>
      </c>
      <c r="C10" s="33" t="s">
        <v>5</v>
      </c>
      <c r="D10" s="3" t="s">
        <v>218</v>
      </c>
      <c r="E10" s="33" t="s">
        <v>6</v>
      </c>
      <c r="F10" s="33" t="s">
        <v>89</v>
      </c>
      <c r="G10" s="3" t="s">
        <v>77</v>
      </c>
      <c r="H10" s="34" t="s">
        <v>8</v>
      </c>
      <c r="I10" s="33" t="s">
        <v>91</v>
      </c>
      <c r="J10" s="33" t="s">
        <v>34</v>
      </c>
      <c r="K10" s="33" t="s">
        <v>35</v>
      </c>
      <c r="L10" s="33" t="s">
        <v>36</v>
      </c>
      <c r="M10" s="33" t="s">
        <v>37</v>
      </c>
    </row>
    <row r="11" spans="1:13" ht="22.5" customHeight="1" x14ac:dyDescent="0.25">
      <c r="B11" s="35"/>
      <c r="C11" s="35"/>
      <c r="D11" s="5"/>
      <c r="E11" s="36" t="s">
        <v>90</v>
      </c>
      <c r="F11" s="36" t="s">
        <v>90</v>
      </c>
      <c r="G11" s="7" t="s">
        <v>220</v>
      </c>
      <c r="H11" s="37" t="s">
        <v>174</v>
      </c>
      <c r="I11" s="36" t="s">
        <v>175</v>
      </c>
      <c r="J11" s="38" t="s">
        <v>177</v>
      </c>
      <c r="K11" s="36" t="s">
        <v>176</v>
      </c>
      <c r="L11" s="39" t="s">
        <v>178</v>
      </c>
      <c r="M11" s="136" t="s">
        <v>179</v>
      </c>
    </row>
    <row r="12" spans="1:13" x14ac:dyDescent="0.25">
      <c r="B12" s="40">
        <v>1</v>
      </c>
      <c r="C12" s="40">
        <v>2</v>
      </c>
      <c r="D12" s="8">
        <v>3</v>
      </c>
      <c r="E12" s="40">
        <v>4</v>
      </c>
      <c r="F12" s="40">
        <v>5</v>
      </c>
      <c r="G12" s="40">
        <v>6</v>
      </c>
      <c r="H12" s="40">
        <v>7</v>
      </c>
      <c r="I12" s="40">
        <v>8</v>
      </c>
      <c r="J12" s="40">
        <v>9</v>
      </c>
      <c r="K12" s="40">
        <v>10</v>
      </c>
      <c r="L12" s="40">
        <v>11</v>
      </c>
      <c r="M12" s="40">
        <v>12</v>
      </c>
    </row>
    <row r="13" spans="1:13" ht="9" customHeight="1" x14ac:dyDescent="0.25">
      <c r="B13" s="12"/>
      <c r="C13" s="13"/>
      <c r="D13" s="13"/>
      <c r="E13" s="14"/>
    </row>
    <row r="14" spans="1:13" ht="15.75" customHeight="1" x14ac:dyDescent="0.25">
      <c r="B14" s="12"/>
      <c r="C14" s="85" t="s">
        <v>164</v>
      </c>
      <c r="D14" s="13"/>
      <c r="E14" s="14"/>
    </row>
    <row r="15" spans="1:13" x14ac:dyDescent="0.25">
      <c r="B15" s="77">
        <f>'AMH Wrksht'!A15</f>
        <v>18</v>
      </c>
      <c r="C15" s="55" t="str">
        <f>'AMH Wrksht'!B15</f>
        <v>Residential Level 1</v>
      </c>
      <c r="D15" s="79" t="str">
        <f>'AMH Wrksht'!F15</f>
        <v>Days</v>
      </c>
      <c r="E15" s="83"/>
      <c r="F15" s="75"/>
      <c r="G15" s="139">
        <f>'AMH Wrksht'!P15</f>
        <v>0</v>
      </c>
      <c r="H15" s="140">
        <f>E15*G15</f>
        <v>0</v>
      </c>
      <c r="I15" s="76"/>
      <c r="J15" s="142">
        <f t="shared" ref="J15:J23" si="0">ROUND(H15-I15,2)</f>
        <v>0</v>
      </c>
      <c r="K15" s="181" t="str">
        <f t="shared" ref="K15:K23" si="1">IF(F15="","XXXXXXXXXX",ROUND(MAX((F15/$D$4*$D$6)-I15,(F15-I15)/$D$5),2))</f>
        <v>XXXXXXXXXX</v>
      </c>
      <c r="L15" s="76"/>
      <c r="M15" s="130">
        <f t="shared" ref="M15:M23" si="2">IF(E15="",0,L15/E15)</f>
        <v>0</v>
      </c>
    </row>
    <row r="16" spans="1:13" x14ac:dyDescent="0.25">
      <c r="B16" s="77">
        <f>'AMH Wrksht'!A16</f>
        <v>19</v>
      </c>
      <c r="C16" s="55" t="str">
        <f>'AMH Wrksht'!B16</f>
        <v>Residential Level 2</v>
      </c>
      <c r="D16" s="79" t="str">
        <f>'AMH Wrksht'!F16</f>
        <v>Days</v>
      </c>
      <c r="E16" s="83"/>
      <c r="F16" s="75"/>
      <c r="G16" s="139">
        <f>'AMH Wrksht'!P16</f>
        <v>0</v>
      </c>
      <c r="H16" s="140">
        <f t="shared" ref="H16:H23" si="3">E16*G16</f>
        <v>0</v>
      </c>
      <c r="I16" s="76"/>
      <c r="J16" s="142">
        <f t="shared" si="0"/>
        <v>0</v>
      </c>
      <c r="K16" s="181" t="str">
        <f t="shared" si="1"/>
        <v>XXXXXXXXXX</v>
      </c>
      <c r="L16" s="76"/>
      <c r="M16" s="130">
        <f t="shared" si="2"/>
        <v>0</v>
      </c>
    </row>
    <row r="17" spans="1:13" x14ac:dyDescent="0.25">
      <c r="B17" s="77">
        <f>'AMH Wrksht'!A17</f>
        <v>20</v>
      </c>
      <c r="C17" s="55" t="str">
        <f>'AMH Wrksht'!B17</f>
        <v>Residential Level 3</v>
      </c>
      <c r="D17" s="79" t="str">
        <f>'AMH Wrksht'!F17</f>
        <v>Days</v>
      </c>
      <c r="E17" s="83"/>
      <c r="F17" s="75"/>
      <c r="G17" s="139">
        <f>'AMH Wrksht'!P17</f>
        <v>0</v>
      </c>
      <c r="H17" s="140">
        <f t="shared" si="3"/>
        <v>0</v>
      </c>
      <c r="I17" s="76"/>
      <c r="J17" s="142">
        <f t="shared" si="0"/>
        <v>0</v>
      </c>
      <c r="K17" s="181" t="str">
        <f t="shared" si="1"/>
        <v>XXXXXXXXXX</v>
      </c>
      <c r="L17" s="76"/>
      <c r="M17" s="130">
        <f t="shared" si="2"/>
        <v>0</v>
      </c>
    </row>
    <row r="18" spans="1:13" x14ac:dyDescent="0.25">
      <c r="B18" s="77">
        <f>'AMH Wrksht'!A18</f>
        <v>21</v>
      </c>
      <c r="C18" s="55" t="str">
        <f>'AMH Wrksht'!B18</f>
        <v>Residential Level 4</v>
      </c>
      <c r="D18" s="79" t="str">
        <f>'AMH Wrksht'!F18</f>
        <v>Days</v>
      </c>
      <c r="E18" s="83"/>
      <c r="F18" s="75"/>
      <c r="G18" s="139">
        <f>'AMH Wrksht'!P18</f>
        <v>0</v>
      </c>
      <c r="H18" s="140">
        <f t="shared" si="3"/>
        <v>0</v>
      </c>
      <c r="I18" s="76"/>
      <c r="J18" s="142">
        <f t="shared" si="0"/>
        <v>0</v>
      </c>
      <c r="K18" s="181" t="str">
        <f t="shared" si="1"/>
        <v>XXXXXXXXXX</v>
      </c>
      <c r="L18" s="76"/>
      <c r="M18" s="130">
        <f t="shared" si="2"/>
        <v>0</v>
      </c>
    </row>
    <row r="19" spans="1:13" x14ac:dyDescent="0.25">
      <c r="B19" s="77">
        <f>'AMH Wrksht'!A19</f>
        <v>36</v>
      </c>
      <c r="C19" s="55" t="str">
        <f>'AMH Wrksht'!B19</f>
        <v>Room &amp; Board Level 1</v>
      </c>
      <c r="D19" s="79" t="str">
        <f>'AMH Wrksht'!F19</f>
        <v>Days</v>
      </c>
      <c r="E19" s="83"/>
      <c r="F19" s="75"/>
      <c r="G19" s="139">
        <f>'AMH Wrksht'!P19</f>
        <v>0</v>
      </c>
      <c r="H19" s="140">
        <f t="shared" si="3"/>
        <v>0</v>
      </c>
      <c r="I19" s="76"/>
      <c r="J19" s="142">
        <f t="shared" si="0"/>
        <v>0</v>
      </c>
      <c r="K19" s="181" t="str">
        <f t="shared" si="1"/>
        <v>XXXXXXXXXX</v>
      </c>
      <c r="L19" s="76"/>
      <c r="M19" s="130">
        <f t="shared" si="2"/>
        <v>0</v>
      </c>
    </row>
    <row r="20" spans="1:13" x14ac:dyDescent="0.25">
      <c r="B20" s="77">
        <f>'AMH Wrksht'!A20</f>
        <v>37</v>
      </c>
      <c r="C20" s="55" t="str">
        <f>'AMH Wrksht'!B20</f>
        <v>Room &amp; Board Level 2</v>
      </c>
      <c r="D20" s="79" t="str">
        <f>'AMH Wrksht'!F20</f>
        <v>Days</v>
      </c>
      <c r="E20" s="83"/>
      <c r="F20" s="75"/>
      <c r="G20" s="139">
        <f>'AMH Wrksht'!P20</f>
        <v>0</v>
      </c>
      <c r="H20" s="140">
        <f t="shared" si="3"/>
        <v>0</v>
      </c>
      <c r="I20" s="76"/>
      <c r="J20" s="142">
        <f t="shared" si="0"/>
        <v>0</v>
      </c>
      <c r="K20" s="181" t="str">
        <f t="shared" si="1"/>
        <v>XXXXXXXXXX</v>
      </c>
      <c r="L20" s="76"/>
      <c r="M20" s="130">
        <f t="shared" si="2"/>
        <v>0</v>
      </c>
    </row>
    <row r="21" spans="1:13" x14ac:dyDescent="0.25">
      <c r="B21" s="77">
        <f>'AMH Wrksht'!A21</f>
        <v>38</v>
      </c>
      <c r="C21" s="55" t="str">
        <f>'AMH Wrksht'!B21</f>
        <v>Room &amp; Board Level 3</v>
      </c>
      <c r="D21" s="79" t="str">
        <f>'AMH Wrksht'!F21</f>
        <v>Days</v>
      </c>
      <c r="E21" s="83"/>
      <c r="F21" s="75"/>
      <c r="G21" s="139">
        <f>'AMH Wrksht'!P21</f>
        <v>0</v>
      </c>
      <c r="H21" s="140">
        <f t="shared" si="3"/>
        <v>0</v>
      </c>
      <c r="I21" s="76"/>
      <c r="J21" s="142">
        <f t="shared" si="0"/>
        <v>0</v>
      </c>
      <c r="K21" s="181" t="str">
        <f t="shared" si="1"/>
        <v>XXXXXXXXXX</v>
      </c>
      <c r="L21" s="76"/>
      <c r="M21" s="130">
        <f t="shared" si="2"/>
        <v>0</v>
      </c>
    </row>
    <row r="22" spans="1:13" x14ac:dyDescent="0.25">
      <c r="A22" s="132"/>
      <c r="B22" s="77">
        <f>'AMH Wrksht'!A22</f>
        <v>0</v>
      </c>
      <c r="C22" s="55">
        <f>'AMH Wrksht'!B22</f>
        <v>0</v>
      </c>
      <c r="D22" s="79">
        <f>'AMH Wrksht'!F22</f>
        <v>0</v>
      </c>
      <c r="E22" s="83"/>
      <c r="F22" s="75"/>
      <c r="G22" s="139">
        <f>'AMH Wrksht'!P22</f>
        <v>0</v>
      </c>
      <c r="H22" s="140">
        <f t="shared" si="3"/>
        <v>0</v>
      </c>
      <c r="I22" s="76"/>
      <c r="J22" s="142">
        <f t="shared" si="0"/>
        <v>0</v>
      </c>
      <c r="K22" s="181" t="str">
        <f t="shared" si="1"/>
        <v>XXXXXXXXXX</v>
      </c>
      <c r="L22" s="76"/>
      <c r="M22" s="130">
        <f t="shared" si="2"/>
        <v>0</v>
      </c>
    </row>
    <row r="23" spans="1:13" x14ac:dyDescent="0.25">
      <c r="A23" s="132"/>
      <c r="B23" s="77">
        <f>'AMH Wrksht'!A23</f>
        <v>0</v>
      </c>
      <c r="C23" s="55">
        <f>'AMH Wrksht'!B23</f>
        <v>0</v>
      </c>
      <c r="D23" s="79">
        <f>'AMH Wrksht'!F23</f>
        <v>0</v>
      </c>
      <c r="E23" s="83"/>
      <c r="F23" s="75"/>
      <c r="G23" s="139">
        <f>'AMH Wrksht'!P23</f>
        <v>0</v>
      </c>
      <c r="H23" s="140">
        <f t="shared" si="3"/>
        <v>0</v>
      </c>
      <c r="I23" s="76"/>
      <c r="J23" s="142">
        <f t="shared" si="0"/>
        <v>0</v>
      </c>
      <c r="K23" s="181" t="str">
        <f t="shared" si="1"/>
        <v>XXXXXXXXXX</v>
      </c>
      <c r="L23" s="76"/>
      <c r="M23" s="130">
        <f t="shared" si="2"/>
        <v>0</v>
      </c>
    </row>
    <row r="24" spans="1:13" ht="6.75" customHeight="1" x14ac:dyDescent="0.25">
      <c r="A24" s="132"/>
      <c r="B24" s="12"/>
      <c r="C24" s="13"/>
      <c r="D24" s="13"/>
      <c r="E24" s="14"/>
      <c r="K24" s="144"/>
    </row>
    <row r="25" spans="1:13" ht="15" customHeight="1" x14ac:dyDescent="0.25">
      <c r="A25" s="132"/>
      <c r="B25" s="15"/>
      <c r="C25" s="15"/>
      <c r="D25" s="9"/>
      <c r="E25" s="15"/>
      <c r="F25" s="147"/>
      <c r="G25" s="153"/>
      <c r="L25" s="154"/>
      <c r="M25" s="149"/>
    </row>
    <row r="26" spans="1:13" ht="15" customHeight="1" x14ac:dyDescent="0.25">
      <c r="A26" s="132"/>
      <c r="B26" s="15"/>
      <c r="C26" s="15"/>
      <c r="D26" s="9"/>
      <c r="E26" s="15"/>
      <c r="F26" s="147"/>
      <c r="L26" s="154"/>
      <c r="M26" s="149"/>
    </row>
    <row r="27" spans="1:13" ht="16.5" customHeight="1" x14ac:dyDescent="0.25">
      <c r="A27" s="132"/>
      <c r="B27" s="84"/>
      <c r="C27" s="85" t="s">
        <v>165</v>
      </c>
      <c r="D27" s="13"/>
      <c r="E27" s="14"/>
    </row>
    <row r="28" spans="1:13" x14ac:dyDescent="0.25">
      <c r="B28" s="77">
        <f>'AMH Wrksht'!A28</f>
        <v>29</v>
      </c>
      <c r="C28" s="55" t="str">
        <f>'AMH Wrksht'!B28</f>
        <v>Aftercare -  Individual</v>
      </c>
      <c r="D28" s="79" t="str">
        <f>'AMH Wrksht'!F28</f>
        <v>Hours</v>
      </c>
      <c r="E28" s="83"/>
      <c r="F28" s="75"/>
      <c r="G28" s="139">
        <f>'AMH Wrksht'!P28</f>
        <v>0</v>
      </c>
      <c r="H28" s="140">
        <f t="shared" ref="H28:H56" si="4">E28*G28</f>
        <v>0</v>
      </c>
      <c r="I28" s="76"/>
      <c r="J28" s="142">
        <f t="shared" ref="J28:J35" si="5">ROUND(H28-I28,2)</f>
        <v>0</v>
      </c>
      <c r="K28" s="181" t="str">
        <f t="shared" ref="K28:K35" si="6">IF(F28="","XXXXXXXXXX",ROUND(MAX((F28/$D$4*$D$6)-I28,(F28-I28)/$D$5),2))</f>
        <v>XXXXXXXXXX</v>
      </c>
      <c r="L28" s="76"/>
      <c r="M28" s="130">
        <f t="shared" ref="M28:M35" si="7">IF(E28="",0,L28/E28)</f>
        <v>0</v>
      </c>
    </row>
    <row r="29" spans="1:13" x14ac:dyDescent="0.25">
      <c r="B29" s="77">
        <f>'AMH Wrksht'!A29</f>
        <v>43</v>
      </c>
      <c r="C29" s="55" t="str">
        <f>'AMH Wrksht'!B29</f>
        <v>Aftercare - Group</v>
      </c>
      <c r="D29" s="79" t="str">
        <f>'AMH Wrksht'!F29</f>
        <v>Hours</v>
      </c>
      <c r="E29" s="83"/>
      <c r="F29" s="75"/>
      <c r="G29" s="139">
        <f>'AMH Wrksht'!P29</f>
        <v>0</v>
      </c>
      <c r="H29" s="140">
        <f t="shared" si="4"/>
        <v>0</v>
      </c>
      <c r="I29" s="76"/>
      <c r="J29" s="142">
        <f t="shared" si="5"/>
        <v>0</v>
      </c>
      <c r="K29" s="181" t="str">
        <f t="shared" si="6"/>
        <v>XXXXXXXXXX</v>
      </c>
      <c r="L29" s="76"/>
      <c r="M29" s="130">
        <f t="shared" si="7"/>
        <v>0</v>
      </c>
    </row>
    <row r="30" spans="1:13" x14ac:dyDescent="0.25">
      <c r="B30" s="77">
        <f>'AMH Wrksht'!A30</f>
        <v>1</v>
      </c>
      <c r="C30" s="55" t="str">
        <f>'AMH Wrksht'!B30</f>
        <v>Assessment</v>
      </c>
      <c r="D30" s="79" t="str">
        <f>'AMH Wrksht'!F30</f>
        <v>Hours</v>
      </c>
      <c r="E30" s="83"/>
      <c r="F30" s="75"/>
      <c r="G30" s="139">
        <f>'AMH Wrksht'!P30</f>
        <v>0</v>
      </c>
      <c r="H30" s="140">
        <f t="shared" si="4"/>
        <v>0</v>
      </c>
      <c r="I30" s="76"/>
      <c r="J30" s="142">
        <f t="shared" si="5"/>
        <v>0</v>
      </c>
      <c r="K30" s="181" t="str">
        <f t="shared" si="6"/>
        <v>XXXXXXXXXX</v>
      </c>
      <c r="L30" s="76"/>
      <c r="M30" s="130">
        <f t="shared" si="7"/>
        <v>0</v>
      </c>
    </row>
    <row r="31" spans="1:13" x14ac:dyDescent="0.25">
      <c r="B31" s="77">
        <f>'AMH Wrksht'!A31</f>
        <v>2</v>
      </c>
      <c r="C31" s="55" t="str">
        <f>'AMH Wrksht'!B31</f>
        <v>Case Management</v>
      </c>
      <c r="D31" s="79" t="str">
        <f>'AMH Wrksht'!F31</f>
        <v>Hours</v>
      </c>
      <c r="E31" s="83"/>
      <c r="F31" s="75"/>
      <c r="G31" s="139">
        <f>'AMH Wrksht'!P31</f>
        <v>0</v>
      </c>
      <c r="H31" s="140">
        <f t="shared" si="4"/>
        <v>0</v>
      </c>
      <c r="I31" s="76"/>
      <c r="J31" s="142">
        <f t="shared" si="5"/>
        <v>0</v>
      </c>
      <c r="K31" s="181" t="str">
        <f t="shared" si="6"/>
        <v>XXXXXXXXXX</v>
      </c>
      <c r="L31" s="76"/>
      <c r="M31" s="130">
        <f t="shared" si="7"/>
        <v>0</v>
      </c>
    </row>
    <row r="32" spans="1:13" hidden="1" x14ac:dyDescent="0.25">
      <c r="B32" s="77">
        <f>'AMH Wrksht'!A32</f>
        <v>0</v>
      </c>
      <c r="C32" s="55">
        <f>'AMH Wrksht'!B32</f>
        <v>0</v>
      </c>
      <c r="D32" s="79">
        <f>'AMH Wrksht'!F32</f>
        <v>0</v>
      </c>
      <c r="E32" s="83"/>
      <c r="F32" s="75"/>
      <c r="G32" s="139">
        <f>'AMH Wrksht'!P32</f>
        <v>0</v>
      </c>
      <c r="H32" s="140">
        <f t="shared" si="4"/>
        <v>0</v>
      </c>
      <c r="I32" s="76"/>
      <c r="J32" s="142">
        <f t="shared" si="5"/>
        <v>0</v>
      </c>
      <c r="K32" s="181" t="str">
        <f t="shared" si="6"/>
        <v>XXXXXXXXXX</v>
      </c>
      <c r="L32" s="76"/>
      <c r="M32" s="130">
        <f t="shared" si="7"/>
        <v>0</v>
      </c>
    </row>
    <row r="33" spans="2:13" hidden="1" x14ac:dyDescent="0.25">
      <c r="B33" s="77">
        <f>'AMH Wrksht'!A33</f>
        <v>0</v>
      </c>
      <c r="C33" s="55">
        <f>'AMH Wrksht'!B33</f>
        <v>0</v>
      </c>
      <c r="D33" s="79">
        <f>'AMH Wrksht'!F33</f>
        <v>0</v>
      </c>
      <c r="E33" s="83"/>
      <c r="F33" s="75"/>
      <c r="G33" s="139">
        <f>'AMH Wrksht'!P33</f>
        <v>0</v>
      </c>
      <c r="H33" s="140">
        <f t="shared" si="4"/>
        <v>0</v>
      </c>
      <c r="I33" s="76"/>
      <c r="J33" s="142">
        <f t="shared" si="5"/>
        <v>0</v>
      </c>
      <c r="K33" s="181" t="str">
        <f t="shared" si="6"/>
        <v>XXXXXXXXXX</v>
      </c>
      <c r="L33" s="76"/>
      <c r="M33" s="130">
        <f t="shared" si="7"/>
        <v>0</v>
      </c>
    </row>
    <row r="34" spans="2:13" x14ac:dyDescent="0.25">
      <c r="B34" s="77">
        <f>'AMH Wrksht'!A34</f>
        <v>5</v>
      </c>
      <c r="C34" s="55" t="str">
        <f>'AMH Wrksht'!B34</f>
        <v>Day Care Services</v>
      </c>
      <c r="D34" s="79" t="str">
        <f>'AMH Wrksht'!F34</f>
        <v>Days</v>
      </c>
      <c r="E34" s="83"/>
      <c r="F34" s="75"/>
      <c r="G34" s="139">
        <f>'AMH Wrksht'!P34</f>
        <v>0</v>
      </c>
      <c r="H34" s="140">
        <f t="shared" si="4"/>
        <v>0</v>
      </c>
      <c r="I34" s="76"/>
      <c r="J34" s="142">
        <f t="shared" si="5"/>
        <v>0</v>
      </c>
      <c r="K34" s="181" t="str">
        <f t="shared" si="6"/>
        <v>XXXXXXXXXX</v>
      </c>
      <c r="L34" s="76"/>
      <c r="M34" s="130">
        <f t="shared" si="7"/>
        <v>0</v>
      </c>
    </row>
    <row r="35" spans="2:13" x14ac:dyDescent="0.25">
      <c r="B35" s="77">
        <f>'AMH Wrksht'!A35</f>
        <v>6</v>
      </c>
      <c r="C35" s="55" t="str">
        <f>'AMH Wrksht'!B35</f>
        <v>Day/Night</v>
      </c>
      <c r="D35" s="79" t="str">
        <f>'AMH Wrksht'!F35</f>
        <v>Days</v>
      </c>
      <c r="E35" s="83"/>
      <c r="F35" s="75"/>
      <c r="G35" s="139">
        <f>'AMH Wrksht'!P35</f>
        <v>0</v>
      </c>
      <c r="H35" s="140">
        <f t="shared" si="4"/>
        <v>0</v>
      </c>
      <c r="I35" s="76"/>
      <c r="J35" s="142">
        <f t="shared" si="5"/>
        <v>0</v>
      </c>
      <c r="K35" s="181" t="str">
        <f t="shared" si="6"/>
        <v>XXXXXXXXXX</v>
      </c>
      <c r="L35" s="76"/>
      <c r="M35" s="130">
        <f t="shared" si="7"/>
        <v>0</v>
      </c>
    </row>
    <row r="36" spans="2:13" x14ac:dyDescent="0.25">
      <c r="B36" s="77">
        <f>'AMH Wrksht'!A36</f>
        <v>7</v>
      </c>
      <c r="C36" s="55" t="str">
        <f>'AMH Wrksht'!B36</f>
        <v>Drop-In/Self Help Centers</v>
      </c>
      <c r="D36" s="79" t="str">
        <f>'AMH Wrksht'!F36</f>
        <v>Days</v>
      </c>
      <c r="E36" s="131"/>
      <c r="F36" s="131"/>
      <c r="G36" s="131"/>
      <c r="H36" s="131"/>
      <c r="I36" s="131"/>
      <c r="J36" s="131"/>
      <c r="K36" s="131"/>
      <c r="L36" s="131"/>
      <c r="M36" s="131"/>
    </row>
    <row r="37" spans="2:13" x14ac:dyDescent="0.25">
      <c r="B37" s="77">
        <f>'AMH Wrksht'!A37</f>
        <v>28</v>
      </c>
      <c r="C37" s="55" t="str">
        <f>'AMH Wrksht'!B37</f>
        <v>Incidental Expenses</v>
      </c>
      <c r="D37" s="79" t="str">
        <f>'AMH Wrksht'!F37</f>
        <v>1 Unit = $50.00</v>
      </c>
      <c r="E37" s="83"/>
      <c r="F37" s="75"/>
      <c r="G37" s="139">
        <f>'AMH Wrksht'!P37</f>
        <v>0</v>
      </c>
      <c r="H37" s="140">
        <f t="shared" si="4"/>
        <v>0</v>
      </c>
      <c r="I37" s="76"/>
      <c r="J37" s="142">
        <f>ROUND(H37-I37,2)</f>
        <v>0</v>
      </c>
      <c r="K37" s="181" t="str">
        <f t="shared" ref="K37:K41" si="8">IF(F37="","XXXXXXXXXX",ROUND(MAX((F37/$D$4*$D$6)-I37,(F37-I37)/$D$5),2))</f>
        <v>XXXXXXXXXX</v>
      </c>
      <c r="L37" s="76"/>
      <c r="M37" s="130">
        <f>IF(E37="",0,L37/E37)</f>
        <v>0</v>
      </c>
    </row>
    <row r="38" spans="2:13" x14ac:dyDescent="0.25">
      <c r="B38" s="77">
        <f>'AMH Wrksht'!A38</f>
        <v>8</v>
      </c>
      <c r="C38" s="55" t="str">
        <f>'AMH Wrksht'!B38</f>
        <v>In-Home &amp; On Site</v>
      </c>
      <c r="D38" s="79" t="str">
        <f>'AMH Wrksht'!F38</f>
        <v>Hours</v>
      </c>
      <c r="E38" s="83"/>
      <c r="F38" s="75"/>
      <c r="G38" s="139">
        <f>'AMH Wrksht'!P38</f>
        <v>0</v>
      </c>
      <c r="H38" s="140">
        <f t="shared" si="4"/>
        <v>0</v>
      </c>
      <c r="I38" s="76"/>
      <c r="J38" s="142">
        <f>ROUND(H38-I38,2)</f>
        <v>0</v>
      </c>
      <c r="K38" s="181" t="str">
        <f t="shared" si="8"/>
        <v>XXXXXXXXXX</v>
      </c>
      <c r="L38" s="76"/>
      <c r="M38" s="130">
        <f>IF(E38="",0,L38/E38)</f>
        <v>0</v>
      </c>
    </row>
    <row r="39" spans="2:13" x14ac:dyDescent="0.25">
      <c r="B39" s="77">
        <f>'AMH Wrksht'!A39</f>
        <v>10</v>
      </c>
      <c r="C39" s="55" t="str">
        <f>'AMH Wrksht'!B39</f>
        <v>Intensive Case Management</v>
      </c>
      <c r="D39" s="79" t="str">
        <f>'AMH Wrksht'!F39</f>
        <v>Hours</v>
      </c>
      <c r="E39" s="83"/>
      <c r="F39" s="75"/>
      <c r="G39" s="139">
        <f>'AMH Wrksht'!P39</f>
        <v>0</v>
      </c>
      <c r="H39" s="140">
        <f t="shared" si="4"/>
        <v>0</v>
      </c>
      <c r="I39" s="76"/>
      <c r="J39" s="142">
        <f>ROUND(H39-I39,2)</f>
        <v>0</v>
      </c>
      <c r="K39" s="181" t="str">
        <f t="shared" si="8"/>
        <v>XXXXXXXXXX</v>
      </c>
      <c r="L39" s="76"/>
      <c r="M39" s="130">
        <f>IF(E39="",0,L39/E39)</f>
        <v>0</v>
      </c>
    </row>
    <row r="40" spans="2:13" x14ac:dyDescent="0.25">
      <c r="B40" s="77">
        <f>'AMH Wrksht'!A40</f>
        <v>42</v>
      </c>
      <c r="C40" s="55" t="str">
        <f>'AMH Wrksht'!B40</f>
        <v>Intervention - Group</v>
      </c>
      <c r="D40" s="79" t="str">
        <f>'AMH Wrksht'!F40</f>
        <v>Hours</v>
      </c>
      <c r="E40" s="83"/>
      <c r="F40" s="75"/>
      <c r="G40" s="139">
        <f>'AMH Wrksht'!P40</f>
        <v>0</v>
      </c>
      <c r="H40" s="140">
        <f t="shared" si="4"/>
        <v>0</v>
      </c>
      <c r="I40" s="76"/>
      <c r="J40" s="142">
        <f>ROUND(H40-I40,2)</f>
        <v>0</v>
      </c>
      <c r="K40" s="181" t="str">
        <f t="shared" si="8"/>
        <v>XXXXXXXXXX</v>
      </c>
      <c r="L40" s="76"/>
      <c r="M40" s="130">
        <f>IF(E40="",0,L40/E40)</f>
        <v>0</v>
      </c>
    </row>
    <row r="41" spans="2:13" x14ac:dyDescent="0.25">
      <c r="B41" s="77">
        <f>'AMH Wrksht'!A41</f>
        <v>11</v>
      </c>
      <c r="C41" s="55" t="str">
        <f>'AMH Wrksht'!B41</f>
        <v>Intervention - Individual</v>
      </c>
      <c r="D41" s="79" t="str">
        <f>'AMH Wrksht'!F41</f>
        <v>Hours</v>
      </c>
      <c r="E41" s="83"/>
      <c r="F41" s="75"/>
      <c r="G41" s="139">
        <f>'AMH Wrksht'!P41</f>
        <v>0</v>
      </c>
      <c r="H41" s="140">
        <f t="shared" si="4"/>
        <v>0</v>
      </c>
      <c r="I41" s="76"/>
      <c r="J41" s="142">
        <f>ROUND(H41-I41,2)</f>
        <v>0</v>
      </c>
      <c r="K41" s="181" t="str">
        <f t="shared" si="8"/>
        <v>XXXXXXXXXX</v>
      </c>
      <c r="L41" s="76"/>
      <c r="M41" s="130">
        <f>IF(E41="",0,L41/E41)</f>
        <v>0</v>
      </c>
    </row>
    <row r="42" spans="2:13" x14ac:dyDescent="0.25">
      <c r="B42" s="77">
        <f>'AMH Wrksht'!A42</f>
        <v>12</v>
      </c>
      <c r="C42" s="55" t="str">
        <f>'AMH Wrksht'!B42</f>
        <v>Medical Services</v>
      </c>
      <c r="D42" s="79" t="str">
        <f>'AMH Wrksht'!F42</f>
        <v>Hours</v>
      </c>
      <c r="E42" s="131"/>
      <c r="F42" s="131"/>
      <c r="G42" s="131"/>
      <c r="H42" s="131"/>
      <c r="I42" s="131"/>
      <c r="J42" s="131"/>
      <c r="K42" s="131"/>
      <c r="L42" s="131"/>
      <c r="M42" s="131"/>
    </row>
    <row r="43" spans="2:13" x14ac:dyDescent="0.25">
      <c r="B43" s="77">
        <f>'AMH Wrksht'!A43</f>
        <v>40</v>
      </c>
      <c r="C43" s="55" t="str">
        <f>'AMH Wrksht'!B43</f>
        <v>Mental Health Clubhouse Services</v>
      </c>
      <c r="D43" s="79" t="str">
        <f>'AMH Wrksht'!F43</f>
        <v>Hours</v>
      </c>
      <c r="E43" s="131"/>
      <c r="F43" s="131"/>
      <c r="G43" s="131"/>
      <c r="H43" s="131"/>
      <c r="I43" s="131"/>
      <c r="J43" s="131"/>
      <c r="K43" s="131"/>
      <c r="L43" s="131"/>
      <c r="M43" s="131"/>
    </row>
    <row r="44" spans="2:13" x14ac:dyDescent="0.25">
      <c r="B44" s="77">
        <f>'AMH Wrksht'!A44</f>
        <v>35</v>
      </c>
      <c r="C44" s="55" t="str">
        <f>'AMH Wrksht'!B44</f>
        <v>Outpatient - Group</v>
      </c>
      <c r="D44" s="79" t="str">
        <f>'AMH Wrksht'!F44</f>
        <v>Hours</v>
      </c>
      <c r="E44" s="83"/>
      <c r="F44" s="75"/>
      <c r="G44" s="139">
        <f>'AMH Wrksht'!P44</f>
        <v>0</v>
      </c>
      <c r="H44" s="140">
        <f t="shared" si="4"/>
        <v>0</v>
      </c>
      <c r="I44" s="76"/>
      <c r="J44" s="142">
        <f>ROUND(H44-I44,2)</f>
        <v>0</v>
      </c>
      <c r="K44" s="181" t="str">
        <f t="shared" ref="K44:K46" si="9">IF(F44="","XXXXXXXXXX",ROUND(MAX((F44/$D$4*$D$6)-I44,(F44-I44)/$D$5),2))</f>
        <v>XXXXXXXXXX</v>
      </c>
      <c r="L44" s="76"/>
      <c r="M44" s="130">
        <f t="shared" ref="M44:M46" si="10">IF(E44="",0,L44/E44)</f>
        <v>0</v>
      </c>
    </row>
    <row r="45" spans="2:13" x14ac:dyDescent="0.25">
      <c r="B45" s="77">
        <f>'AMH Wrksht'!A45</f>
        <v>14</v>
      </c>
      <c r="C45" s="55" t="str">
        <f>'AMH Wrksht'!B45</f>
        <v>Outpatient - Individual</v>
      </c>
      <c r="D45" s="79" t="str">
        <f>'AMH Wrksht'!F45</f>
        <v>Hours</v>
      </c>
      <c r="E45" s="83"/>
      <c r="F45" s="75"/>
      <c r="G45" s="139">
        <f>'AMH Wrksht'!P45</f>
        <v>0</v>
      </c>
      <c r="H45" s="140">
        <f t="shared" si="4"/>
        <v>0</v>
      </c>
      <c r="I45" s="76"/>
      <c r="J45" s="142">
        <f>ROUND(H45-I45,2)</f>
        <v>0</v>
      </c>
      <c r="K45" s="181" t="str">
        <f t="shared" si="9"/>
        <v>XXXXXXXXXX</v>
      </c>
      <c r="L45" s="76"/>
      <c r="M45" s="130">
        <f t="shared" si="10"/>
        <v>0</v>
      </c>
    </row>
    <row r="46" spans="2:13" x14ac:dyDescent="0.25">
      <c r="B46" s="77">
        <f>'AMH Wrksht'!A46</f>
        <v>15</v>
      </c>
      <c r="C46" s="55" t="str">
        <f>'AMH Wrksht'!B46</f>
        <v>Outreach</v>
      </c>
      <c r="D46" s="79" t="str">
        <f>'AMH Wrksht'!F46</f>
        <v>Hours</v>
      </c>
      <c r="E46" s="83"/>
      <c r="F46" s="75"/>
      <c r="G46" s="139">
        <f>'AMH Wrksht'!P46</f>
        <v>0</v>
      </c>
      <c r="H46" s="140">
        <f t="shared" si="4"/>
        <v>0</v>
      </c>
      <c r="I46" s="76"/>
      <c r="J46" s="142">
        <f>ROUND(H46-I46,2)</f>
        <v>0</v>
      </c>
      <c r="K46" s="181" t="str">
        <f t="shared" si="9"/>
        <v>XXXXXXXXXX</v>
      </c>
      <c r="L46" s="76"/>
      <c r="M46" s="130">
        <f t="shared" si="10"/>
        <v>0</v>
      </c>
    </row>
    <row r="47" spans="2:13" hidden="1" x14ac:dyDescent="0.25">
      <c r="B47" s="77">
        <f>'AMH Wrksht'!A47</f>
        <v>41</v>
      </c>
      <c r="C47" s="55" t="str">
        <f>'AMH Wrksht'!B47</f>
        <v>Project Recovery</v>
      </c>
      <c r="D47" s="79" t="str">
        <f>'AMH Wrksht'!F47</f>
        <v>Hours</v>
      </c>
      <c r="E47" s="131"/>
      <c r="F47" s="131"/>
      <c r="G47" s="131"/>
      <c r="H47" s="131"/>
      <c r="I47" s="131"/>
      <c r="J47" s="131"/>
      <c r="K47" s="131"/>
      <c r="L47" s="131"/>
      <c r="M47" s="131"/>
    </row>
    <row r="48" spans="2:13" x14ac:dyDescent="0.25">
      <c r="B48" s="77">
        <f>'AMH Wrksht'!A48</f>
        <v>47</v>
      </c>
      <c r="C48" s="55" t="str">
        <f>'AMH Wrksht'!B48</f>
        <v>Recovery Support - Group</v>
      </c>
      <c r="D48" s="79" t="str">
        <f>'AMH Wrksht'!F48</f>
        <v>Hours</v>
      </c>
      <c r="E48" s="83"/>
      <c r="F48" s="75"/>
      <c r="G48" s="139">
        <f>'AMH Wrksht'!P48</f>
        <v>0</v>
      </c>
      <c r="H48" s="140">
        <f t="shared" si="4"/>
        <v>0</v>
      </c>
      <c r="I48" s="76"/>
      <c r="J48" s="142">
        <f>ROUND(H48-I48,2)</f>
        <v>0</v>
      </c>
      <c r="K48" s="181" t="str">
        <f t="shared" ref="K48:K50" si="11">IF(F48="","XXXXXXXXXX",ROUND(MAX((F48/$D$4*$D$6)-I48,(F48-I48)/$D$5),2))</f>
        <v>XXXXXXXXXX</v>
      </c>
      <c r="L48" s="76"/>
      <c r="M48" s="130">
        <f t="shared" ref="M48:M50" si="12">IF(E48="",0,L48/E48)</f>
        <v>0</v>
      </c>
    </row>
    <row r="49" spans="1:13" x14ac:dyDescent="0.25">
      <c r="B49" s="77">
        <f>'AMH Wrksht'!A49</f>
        <v>46</v>
      </c>
      <c r="C49" s="55" t="str">
        <f>'AMH Wrksht'!B49</f>
        <v>Recovery Support - Individual</v>
      </c>
      <c r="D49" s="79" t="str">
        <f>'AMH Wrksht'!F49</f>
        <v>Hours</v>
      </c>
      <c r="E49" s="83"/>
      <c r="F49" s="75"/>
      <c r="G49" s="139">
        <f>'AMH Wrksht'!P49</f>
        <v>0</v>
      </c>
      <c r="H49" s="140">
        <f t="shared" si="4"/>
        <v>0</v>
      </c>
      <c r="I49" s="76"/>
      <c r="J49" s="142">
        <f>ROUND(H49-I49,2)</f>
        <v>0</v>
      </c>
      <c r="K49" s="181" t="str">
        <f t="shared" si="11"/>
        <v>XXXXXXXXXX</v>
      </c>
      <c r="L49" s="76"/>
      <c r="M49" s="130">
        <f t="shared" si="12"/>
        <v>0</v>
      </c>
    </row>
    <row r="50" spans="1:13" x14ac:dyDescent="0.25">
      <c r="B50" s="77">
        <f>'AMH Wrksht'!A50</f>
        <v>22</v>
      </c>
      <c r="C50" s="55" t="str">
        <f>'AMH Wrksht'!B50</f>
        <v>Respite Services</v>
      </c>
      <c r="D50" s="79" t="str">
        <f>'AMH Wrksht'!F50</f>
        <v>Hours</v>
      </c>
      <c r="E50" s="83"/>
      <c r="F50" s="75"/>
      <c r="G50" s="139">
        <f>'AMH Wrksht'!P50</f>
        <v>0</v>
      </c>
      <c r="H50" s="140">
        <f t="shared" si="4"/>
        <v>0</v>
      </c>
      <c r="I50" s="76"/>
      <c r="J50" s="142">
        <f>ROUND(H50-I50,2)</f>
        <v>0</v>
      </c>
      <c r="K50" s="181" t="str">
        <f t="shared" si="11"/>
        <v>XXXXXXXXXX</v>
      </c>
      <c r="L50" s="76"/>
      <c r="M50" s="130">
        <f t="shared" si="12"/>
        <v>0</v>
      </c>
    </row>
    <row r="51" spans="1:13" x14ac:dyDescent="0.25">
      <c r="B51" s="77">
        <f>'AMH Wrksht'!A51</f>
        <v>23</v>
      </c>
      <c r="C51" s="55" t="str">
        <f>'AMH Wrksht'!B51</f>
        <v>Sheltered Employment</v>
      </c>
      <c r="D51" s="79" t="str">
        <f>'AMH Wrksht'!F51</f>
        <v>Days</v>
      </c>
      <c r="E51" s="131"/>
      <c r="F51" s="131"/>
      <c r="G51" s="131"/>
      <c r="H51" s="131"/>
      <c r="I51" s="131"/>
      <c r="J51" s="131"/>
      <c r="K51" s="131"/>
      <c r="L51" s="131"/>
      <c r="M51" s="131"/>
    </row>
    <row r="52" spans="1:13" x14ac:dyDescent="0.25">
      <c r="B52" s="77">
        <f>'AMH Wrksht'!A52</f>
        <v>25</v>
      </c>
      <c r="C52" s="55" t="str">
        <f>'AMH Wrksht'!B52</f>
        <v>Supported Employment</v>
      </c>
      <c r="D52" s="79" t="str">
        <f>'AMH Wrksht'!F52</f>
        <v>Hours</v>
      </c>
      <c r="E52" s="83"/>
      <c r="F52" s="75"/>
      <c r="G52" s="139">
        <f>'AMH Wrksht'!P52</f>
        <v>0</v>
      </c>
      <c r="H52" s="140">
        <f t="shared" si="4"/>
        <v>0</v>
      </c>
      <c r="I52" s="76"/>
      <c r="J52" s="142">
        <f>ROUND(H52-I52,2)</f>
        <v>0</v>
      </c>
      <c r="K52" s="181" t="str">
        <f t="shared" ref="K52:K53" si="13">IF(F52="","XXXXXXXXXX",ROUND(MAX((F52/$D$4*$D$6)-I52,(F52-I52)/$D$5),2))</f>
        <v>XXXXXXXXXX</v>
      </c>
      <c r="L52" s="76"/>
      <c r="M52" s="130">
        <f t="shared" ref="M52:M53" si="14">IF(E52="",0,L52/E52)</f>
        <v>0</v>
      </c>
    </row>
    <row r="53" spans="1:13" x14ac:dyDescent="0.25">
      <c r="B53" s="77">
        <f>'AMH Wrksht'!A53</f>
        <v>26</v>
      </c>
      <c r="C53" s="55" t="str">
        <f>'AMH Wrksht'!B53</f>
        <v>Supportive Housing/Living</v>
      </c>
      <c r="D53" s="79" t="str">
        <f>'AMH Wrksht'!F53</f>
        <v>Hours</v>
      </c>
      <c r="E53" s="83"/>
      <c r="F53" s="75"/>
      <c r="G53" s="139">
        <f>'AMH Wrksht'!P53</f>
        <v>0</v>
      </c>
      <c r="H53" s="140">
        <f t="shared" si="4"/>
        <v>0</v>
      </c>
      <c r="I53" s="76"/>
      <c r="J53" s="142">
        <f>ROUND(H53-I53,2)</f>
        <v>0</v>
      </c>
      <c r="K53" s="181" t="str">
        <f t="shared" si="13"/>
        <v>XXXXXXXXXX</v>
      </c>
      <c r="L53" s="76"/>
      <c r="M53" s="130">
        <f t="shared" si="14"/>
        <v>0</v>
      </c>
    </row>
    <row r="54" spans="1:13" x14ac:dyDescent="0.25">
      <c r="A54" s="132"/>
      <c r="B54" s="77">
        <f>'AMH Wrksht'!A54</f>
        <v>48</v>
      </c>
      <c r="C54" s="55" t="str">
        <f>'AMH Wrksht'!B54</f>
        <v>Training and Clinical Supervision</v>
      </c>
      <c r="D54" s="79" t="str">
        <f>'AMH Wrksht'!F54</f>
        <v>Hours</v>
      </c>
      <c r="E54" s="131"/>
      <c r="F54" s="131"/>
      <c r="G54" s="131"/>
      <c r="H54" s="131"/>
      <c r="I54" s="131"/>
      <c r="J54" s="131"/>
      <c r="K54" s="131"/>
      <c r="L54" s="131"/>
      <c r="M54" s="131"/>
    </row>
    <row r="55" spans="1:13" x14ac:dyDescent="0.25">
      <c r="A55" s="132"/>
      <c r="B55" s="77">
        <f>'AMH Wrksht'!A55</f>
        <v>0</v>
      </c>
      <c r="C55" s="55">
        <f>'AMH Wrksht'!B55</f>
        <v>0</v>
      </c>
      <c r="D55" s="79">
        <f>'AMH Wrksht'!F55</f>
        <v>0</v>
      </c>
      <c r="E55" s="83"/>
      <c r="F55" s="75"/>
      <c r="G55" s="139">
        <f>'AMH Wrksht'!P55</f>
        <v>0</v>
      </c>
      <c r="H55" s="140">
        <f t="shared" si="4"/>
        <v>0</v>
      </c>
      <c r="I55" s="76"/>
      <c r="J55" s="142">
        <f>ROUND(H55-I55,2)</f>
        <v>0</v>
      </c>
      <c r="K55" s="181" t="str">
        <f t="shared" ref="K55:K56" si="15">IF(F55="","XXXXXXXXXX",ROUND(MAX((F55/$D$4*$D$6)-I55,(F55-I55)/$D$5),2))</f>
        <v>XXXXXXXXXX</v>
      </c>
      <c r="L55" s="76"/>
      <c r="M55" s="130">
        <f t="shared" ref="M55:M56" si="16">IF(E55="",0,L55/E55)</f>
        <v>0</v>
      </c>
    </row>
    <row r="56" spans="1:13" x14ac:dyDescent="0.25">
      <c r="A56" s="132"/>
      <c r="B56" s="77">
        <f>'AMH Wrksht'!A56</f>
        <v>0</v>
      </c>
      <c r="C56" s="55">
        <f>'AMH Wrksht'!B56</f>
        <v>0</v>
      </c>
      <c r="D56" s="79">
        <f>'AMH Wrksht'!F56</f>
        <v>0</v>
      </c>
      <c r="E56" s="83"/>
      <c r="F56" s="75"/>
      <c r="G56" s="139">
        <f>'AMH Wrksht'!P56</f>
        <v>0</v>
      </c>
      <c r="H56" s="140">
        <f t="shared" si="4"/>
        <v>0</v>
      </c>
      <c r="I56" s="76"/>
      <c r="J56" s="142">
        <f>ROUND(H56-I56,2)</f>
        <v>0</v>
      </c>
      <c r="K56" s="181" t="str">
        <f t="shared" si="15"/>
        <v>XXXXXXXXXX</v>
      </c>
      <c r="L56" s="76"/>
      <c r="M56" s="130">
        <f t="shared" si="16"/>
        <v>0</v>
      </c>
    </row>
    <row r="57" spans="1:13" ht="6.75" customHeight="1" x14ac:dyDescent="0.25">
      <c r="A57" s="132"/>
      <c r="B57" s="12"/>
      <c r="C57" s="13"/>
      <c r="D57" s="13"/>
      <c r="E57" s="14"/>
      <c r="K57" s="144"/>
    </row>
    <row r="58" spans="1:13" s="59" customFormat="1" ht="15" customHeight="1" x14ac:dyDescent="0.25">
      <c r="A58" s="155"/>
      <c r="B58" s="84"/>
      <c r="C58" s="85"/>
      <c r="D58" s="85"/>
      <c r="E58" s="54"/>
      <c r="F58" s="156"/>
      <c r="G58" s="157"/>
      <c r="H58" s="157"/>
      <c r="I58" s="157"/>
      <c r="J58" s="157"/>
      <c r="K58" s="158"/>
      <c r="L58" s="157"/>
      <c r="M58" s="157"/>
    </row>
    <row r="59" spans="1:13" s="59" customFormat="1" ht="15" customHeight="1" x14ac:dyDescent="0.25">
      <c r="A59" s="155"/>
      <c r="B59" s="15"/>
      <c r="C59" s="15"/>
      <c r="D59" s="9"/>
      <c r="E59" s="15"/>
      <c r="F59" s="159"/>
      <c r="L59" s="160"/>
      <c r="M59" s="161"/>
    </row>
    <row r="60" spans="1:13" ht="16.5" customHeight="1" x14ac:dyDescent="0.25">
      <c r="A60" s="132"/>
      <c r="B60" s="84"/>
      <c r="C60" s="85" t="s">
        <v>166</v>
      </c>
      <c r="D60" s="13"/>
      <c r="E60" s="14"/>
    </row>
    <row r="61" spans="1:13" x14ac:dyDescent="0.25">
      <c r="B61" s="77">
        <f>'AMH Wrksht'!A61</f>
        <v>3</v>
      </c>
      <c r="C61" s="55" t="str">
        <f>'AMH Wrksht'!B61</f>
        <v>Crisis Stabilization</v>
      </c>
      <c r="D61" s="79" t="str">
        <f>'AMH Wrksht'!F61</f>
        <v>Day</v>
      </c>
      <c r="E61" s="131"/>
      <c r="F61" s="131"/>
      <c r="G61" s="131"/>
      <c r="H61" s="131"/>
      <c r="I61" s="131"/>
      <c r="J61" s="131"/>
      <c r="K61" s="131"/>
      <c r="L61" s="131"/>
      <c r="M61" s="131"/>
    </row>
    <row r="62" spans="1:13" x14ac:dyDescent="0.25">
      <c r="B62" s="77">
        <f>'AMH Wrksht'!A62</f>
        <v>4</v>
      </c>
      <c r="C62" s="55" t="str">
        <f>'AMH Wrksht'!B62</f>
        <v>Crisis Support/Emergency - Client Specific</v>
      </c>
      <c r="D62" s="79" t="str">
        <f>'AMH Wrksht'!F62</f>
        <v>Hours</v>
      </c>
      <c r="E62" s="83"/>
      <c r="F62" s="75"/>
      <c r="G62" s="139">
        <f>'AMH Wrksht'!P62</f>
        <v>0</v>
      </c>
      <c r="H62" s="140">
        <f t="shared" ref="H62:H67" si="17">E62*G62</f>
        <v>0</v>
      </c>
      <c r="I62" s="76"/>
      <c r="J62" s="142">
        <f>ROUND(H62-I62,2)</f>
        <v>0</v>
      </c>
      <c r="K62" s="181" t="str">
        <f t="shared" ref="K62:K63" si="18">IF(F62="","XXXXXXXXXX",ROUND(MAX((F62/$D$4*$D$6)-I62,(F62-I62)/$D$5),2))</f>
        <v>XXXXXXXXXX</v>
      </c>
      <c r="L62" s="76"/>
      <c r="M62" s="130">
        <f t="shared" ref="M62:M63" si="19">IF(E62="",0,L62/E62)</f>
        <v>0</v>
      </c>
    </row>
    <row r="63" spans="1:13" x14ac:dyDescent="0.25">
      <c r="B63" s="77">
        <f>'AMH Wrksht'!A63</f>
        <v>4</v>
      </c>
      <c r="C63" s="55" t="str">
        <f>'AMH Wrksht'!B63</f>
        <v>Crisis Support/Emergency - Non-Client Specific</v>
      </c>
      <c r="D63" s="79" t="str">
        <f>'AMH Wrksht'!F63</f>
        <v>Hours</v>
      </c>
      <c r="E63" s="83"/>
      <c r="F63" s="75"/>
      <c r="G63" s="139">
        <f>'AMH Wrksht'!P63</f>
        <v>0</v>
      </c>
      <c r="H63" s="140">
        <f t="shared" si="17"/>
        <v>0</v>
      </c>
      <c r="I63" s="76"/>
      <c r="J63" s="142">
        <f>ROUND(H63-I63,2)</f>
        <v>0</v>
      </c>
      <c r="K63" s="181" t="str">
        <f t="shared" si="18"/>
        <v>XXXXXXXXXX</v>
      </c>
      <c r="L63" s="76"/>
      <c r="M63" s="130">
        <f t="shared" si="19"/>
        <v>0</v>
      </c>
    </row>
    <row r="64" spans="1:13" x14ac:dyDescent="0.25">
      <c r="B64" s="77">
        <f>'AMH Wrksht'!A64</f>
        <v>9</v>
      </c>
      <c r="C64" s="55" t="str">
        <f>'AMH Wrksht'!B64</f>
        <v>Inpatient</v>
      </c>
      <c r="D64" s="79" t="str">
        <f>'AMH Wrksht'!F64</f>
        <v>Days</v>
      </c>
      <c r="E64" s="131"/>
      <c r="F64" s="131"/>
      <c r="G64" s="131"/>
      <c r="H64" s="131"/>
      <c r="I64" s="131"/>
      <c r="J64" s="131"/>
      <c r="K64" s="131"/>
      <c r="L64" s="131"/>
      <c r="M64" s="131"/>
    </row>
    <row r="65" spans="1:13" x14ac:dyDescent="0.25">
      <c r="B65" s="77">
        <f>'AMH Wrksht'!A65</f>
        <v>39</v>
      </c>
      <c r="C65" s="55" t="str">
        <f>'AMH Wrksht'!B65</f>
        <v>Short-term Residential Treatment</v>
      </c>
      <c r="D65" s="79" t="str">
        <f>'AMH Wrksht'!F65</f>
        <v>Days</v>
      </c>
      <c r="E65" s="131"/>
      <c r="F65" s="131"/>
      <c r="G65" s="131"/>
      <c r="H65" s="131"/>
      <c r="I65" s="131"/>
      <c r="J65" s="131"/>
      <c r="K65" s="131"/>
      <c r="L65" s="131"/>
      <c r="M65" s="131"/>
    </row>
    <row r="66" spans="1:13" x14ac:dyDescent="0.25">
      <c r="A66" s="132"/>
      <c r="B66" s="77">
        <f>'AMH Wrksht'!A66</f>
        <v>0</v>
      </c>
      <c r="C66" s="55">
        <f>'AMH Wrksht'!B66</f>
        <v>0</v>
      </c>
      <c r="D66" s="79">
        <f>'AMH Wrksht'!F66</f>
        <v>0</v>
      </c>
      <c r="E66" s="83"/>
      <c r="F66" s="75"/>
      <c r="G66" s="139">
        <f>'AMH Wrksht'!P66</f>
        <v>0</v>
      </c>
      <c r="H66" s="140">
        <f t="shared" si="17"/>
        <v>0</v>
      </c>
      <c r="I66" s="76"/>
      <c r="J66" s="142">
        <f>ROUND(H66-I66,2)</f>
        <v>0</v>
      </c>
      <c r="K66" s="181" t="str">
        <f t="shared" ref="K66:K67" si="20">IF(F66="","XXXXXXXXXX",ROUND(MAX((F66/$D$4*$D$6)-I66,(F66-I66)/$D$5),2))</f>
        <v>XXXXXXXXXX</v>
      </c>
      <c r="L66" s="76"/>
      <c r="M66" s="130">
        <f t="shared" ref="M66:M67" si="21">IF(E66="",0,L66/E66)</f>
        <v>0</v>
      </c>
    </row>
    <row r="67" spans="1:13" x14ac:dyDescent="0.25">
      <c r="A67" s="132"/>
      <c r="B67" s="77">
        <f>'AMH Wrksht'!A67</f>
        <v>0</v>
      </c>
      <c r="C67" s="55">
        <f>'AMH Wrksht'!B67</f>
        <v>0</v>
      </c>
      <c r="D67" s="79">
        <f>'AMH Wrksht'!F67</f>
        <v>0</v>
      </c>
      <c r="E67" s="83"/>
      <c r="F67" s="75"/>
      <c r="G67" s="139">
        <f>'AMH Wrksht'!P67</f>
        <v>0</v>
      </c>
      <c r="H67" s="140">
        <f t="shared" si="17"/>
        <v>0</v>
      </c>
      <c r="I67" s="76"/>
      <c r="J67" s="142">
        <f>ROUND(H67-I67,2)</f>
        <v>0</v>
      </c>
      <c r="K67" s="181" t="str">
        <f t="shared" si="20"/>
        <v>XXXXXXXXXX</v>
      </c>
      <c r="L67" s="76"/>
      <c r="M67" s="130">
        <f t="shared" si="21"/>
        <v>0</v>
      </c>
    </row>
    <row r="68" spans="1:13" ht="6.75" customHeight="1" x14ac:dyDescent="0.25">
      <c r="A68" s="132"/>
      <c r="B68" s="12"/>
      <c r="C68" s="13"/>
      <c r="D68" s="13"/>
      <c r="E68" s="14"/>
      <c r="K68" s="144"/>
    </row>
    <row r="69" spans="1:13" s="59" customFormat="1" ht="15" customHeight="1" x14ac:dyDescent="0.25">
      <c r="A69" s="155"/>
      <c r="B69" s="84"/>
      <c r="C69" s="85"/>
      <c r="D69" s="85"/>
      <c r="E69" s="54"/>
      <c r="F69" s="156"/>
      <c r="G69" s="157"/>
      <c r="H69" s="157"/>
      <c r="I69" s="157"/>
      <c r="J69" s="157"/>
      <c r="K69" s="158"/>
      <c r="L69" s="157"/>
      <c r="M69" s="157"/>
    </row>
    <row r="70" spans="1:13" s="59" customFormat="1" ht="15" customHeight="1" x14ac:dyDescent="0.25">
      <c r="A70" s="155"/>
      <c r="B70" s="15"/>
      <c r="C70" s="15"/>
      <c r="D70" s="9"/>
      <c r="E70" s="15"/>
      <c r="F70" s="159"/>
      <c r="L70" s="160"/>
      <c r="M70" s="161"/>
    </row>
    <row r="71" spans="1:13" ht="16.5" customHeight="1" x14ac:dyDescent="0.25">
      <c r="A71" s="132"/>
      <c r="B71" s="84"/>
      <c r="C71" s="85" t="s">
        <v>167</v>
      </c>
      <c r="D71" s="13"/>
      <c r="E71" s="14"/>
    </row>
    <row r="72" spans="1:13" x14ac:dyDescent="0.25">
      <c r="B72" s="77">
        <f>'AMH Wrksht'!A72</f>
        <v>30</v>
      </c>
      <c r="C72" s="55" t="str">
        <f>'AMH Wrksht'!B72</f>
        <v>Information and Referral</v>
      </c>
      <c r="D72" s="79" t="str">
        <f>'AMH Wrksht'!F72</f>
        <v>Hours</v>
      </c>
      <c r="E72" s="131"/>
      <c r="F72" s="131"/>
      <c r="G72" s="131"/>
      <c r="H72" s="131"/>
      <c r="I72" s="131"/>
      <c r="J72" s="131"/>
      <c r="K72" s="131"/>
      <c r="L72" s="131"/>
      <c r="M72" s="131"/>
    </row>
    <row r="73" spans="1:13" x14ac:dyDescent="0.25">
      <c r="B73" s="77">
        <f>'AMH Wrksht'!A73</f>
        <v>16</v>
      </c>
      <c r="C73" s="55" t="str">
        <f>'AMH Wrksht'!B73</f>
        <v>Prevention - Client Specific</v>
      </c>
      <c r="D73" s="79" t="str">
        <f>'AMH Wrksht'!F73</f>
        <v>Hours</v>
      </c>
      <c r="E73" s="83"/>
      <c r="F73" s="75"/>
      <c r="G73" s="139">
        <f>'AMH Wrksht'!P73</f>
        <v>0</v>
      </c>
      <c r="H73" s="140">
        <f t="shared" ref="H73:H76" si="22">E73*G73</f>
        <v>0</v>
      </c>
      <c r="I73" s="76"/>
      <c r="J73" s="142">
        <f>ROUND(H73-I73,2)</f>
        <v>0</v>
      </c>
      <c r="K73" s="181" t="str">
        <f t="shared" ref="K73:K76" si="23">IF(F73="","XXXXXXXXXX",ROUND(MAX((F73/$D$4*$D$6)-I73,(F73-I73)/$D$5),2))</f>
        <v>XXXXXXXXXX</v>
      </c>
      <c r="L73" s="76"/>
      <c r="M73" s="130">
        <f t="shared" ref="M73:M76" si="24">IF(E73="",0,L73/E73)</f>
        <v>0</v>
      </c>
    </row>
    <row r="74" spans="1:13" x14ac:dyDescent="0.25">
      <c r="B74" s="77">
        <f>'AMH Wrksht'!A74</f>
        <v>16</v>
      </c>
      <c r="C74" s="55" t="str">
        <f>'AMH Wrksht'!B74</f>
        <v>Prevention - Non-Client Specific</v>
      </c>
      <c r="D74" s="79" t="str">
        <f>'AMH Wrksht'!F74</f>
        <v>Hours</v>
      </c>
      <c r="E74" s="83"/>
      <c r="F74" s="75"/>
      <c r="G74" s="139">
        <f>'AMH Wrksht'!P74</f>
        <v>0</v>
      </c>
      <c r="H74" s="140">
        <f t="shared" si="22"/>
        <v>0</v>
      </c>
      <c r="I74" s="76"/>
      <c r="J74" s="142">
        <f>ROUND(H74-I74,2)</f>
        <v>0</v>
      </c>
      <c r="K74" s="181" t="str">
        <f t="shared" si="23"/>
        <v>XXXXXXXXXX</v>
      </c>
      <c r="L74" s="76"/>
      <c r="M74" s="130">
        <f t="shared" si="24"/>
        <v>0</v>
      </c>
    </row>
    <row r="75" spans="1:13" x14ac:dyDescent="0.25">
      <c r="A75" s="132"/>
      <c r="B75" s="77">
        <f>'AMH Wrksht'!A75</f>
        <v>0</v>
      </c>
      <c r="C75" s="55">
        <f>'AMH Wrksht'!B75</f>
        <v>0</v>
      </c>
      <c r="D75" s="79">
        <f>'AMH Wrksht'!F75</f>
        <v>0</v>
      </c>
      <c r="E75" s="83"/>
      <c r="F75" s="75"/>
      <c r="G75" s="139">
        <f>'AMH Wrksht'!P75</f>
        <v>0</v>
      </c>
      <c r="H75" s="140">
        <f t="shared" si="22"/>
        <v>0</v>
      </c>
      <c r="I75" s="76"/>
      <c r="J75" s="142">
        <f>ROUND(H75-I75,2)</f>
        <v>0</v>
      </c>
      <c r="K75" s="181" t="str">
        <f t="shared" si="23"/>
        <v>XXXXXXXXXX</v>
      </c>
      <c r="L75" s="76"/>
      <c r="M75" s="130">
        <f t="shared" si="24"/>
        <v>0</v>
      </c>
    </row>
    <row r="76" spans="1:13" x14ac:dyDescent="0.25">
      <c r="A76" s="132"/>
      <c r="B76" s="77">
        <f>'AMH Wrksht'!A76</f>
        <v>0</v>
      </c>
      <c r="C76" s="55">
        <f>'AMH Wrksht'!B76</f>
        <v>0</v>
      </c>
      <c r="D76" s="79">
        <f>'AMH Wrksht'!F76</f>
        <v>0</v>
      </c>
      <c r="E76" s="83"/>
      <c r="F76" s="75"/>
      <c r="G76" s="139">
        <f>'AMH Wrksht'!P76</f>
        <v>0</v>
      </c>
      <c r="H76" s="140">
        <f t="shared" si="22"/>
        <v>0</v>
      </c>
      <c r="I76" s="76"/>
      <c r="J76" s="142">
        <f>ROUND(H76-I76,2)</f>
        <v>0</v>
      </c>
      <c r="K76" s="181" t="str">
        <f t="shared" si="23"/>
        <v>XXXXXXXXXX</v>
      </c>
      <c r="L76" s="76"/>
      <c r="M76" s="130">
        <f t="shared" si="24"/>
        <v>0</v>
      </c>
    </row>
    <row r="77" spans="1:13" ht="6.75" customHeight="1" x14ac:dyDescent="0.25">
      <c r="A77" s="132"/>
      <c r="B77" s="12"/>
      <c r="C77" s="13"/>
      <c r="D77" s="13"/>
      <c r="E77" s="14"/>
      <c r="K77" s="144"/>
    </row>
    <row r="78" spans="1:13" s="59" customFormat="1" ht="15" customHeight="1" x14ac:dyDescent="0.25">
      <c r="A78" s="155"/>
      <c r="B78" s="15"/>
      <c r="C78" s="15"/>
      <c r="D78" s="9"/>
      <c r="E78" s="15"/>
      <c r="F78" s="159"/>
      <c r="L78" s="160"/>
      <c r="M78" s="161"/>
    </row>
    <row r="79" spans="1:13" ht="16.5" customHeight="1" x14ac:dyDescent="0.25">
      <c r="A79" s="132"/>
      <c r="B79" s="84"/>
      <c r="C79" s="85"/>
      <c r="D79" s="13"/>
      <c r="E79" s="14"/>
    </row>
    <row r="80" spans="1:13" ht="5.25" customHeight="1" x14ac:dyDescent="0.25">
      <c r="B80" s="12"/>
      <c r="C80" s="13"/>
      <c r="D80" s="13"/>
      <c r="E80" s="14"/>
      <c r="K80" s="144"/>
    </row>
    <row r="81" spans="2:13" ht="15.75" thickBot="1" x14ac:dyDescent="0.3">
      <c r="B81" s="41" t="s">
        <v>173</v>
      </c>
      <c r="C81" s="42" t="s">
        <v>133</v>
      </c>
      <c r="D81" s="42"/>
      <c r="E81" s="43"/>
      <c r="F81" s="2"/>
      <c r="G81" s="145">
        <f>SUM(G14:G80)</f>
        <v>0</v>
      </c>
      <c r="H81" s="162">
        <f>SUM(H14:H80)</f>
        <v>0</v>
      </c>
      <c r="I81" s="162">
        <f>SUM(I14:I80)</f>
        <v>0</v>
      </c>
      <c r="J81" s="162">
        <f>SUM(J14:J80)</f>
        <v>0</v>
      </c>
      <c r="K81" s="182" t="e">
        <f>ROUND(MAX((F81/$D$4*$D$6)-I81,(F81-I81)/$D$5),2)</f>
        <v>#DIV/0!</v>
      </c>
      <c r="L81" s="163">
        <f>SUM(L14:L80)</f>
        <v>0</v>
      </c>
      <c r="M81" s="145">
        <f>SUM(M14:M80)</f>
        <v>0</v>
      </c>
    </row>
    <row r="82" spans="2:13" ht="15.75" thickBot="1" x14ac:dyDescent="0.3">
      <c r="B82" s="12"/>
      <c r="C82" s="13"/>
      <c r="D82" s="13"/>
      <c r="E82" s="14"/>
      <c r="F82" s="147" t="str">
        <f>IF((SUM(F14:F80))&gt;F81,"Please check funding above","")</f>
        <v/>
      </c>
      <c r="L82" s="148" t="e">
        <f>MIN(K81,J81)</f>
        <v>#DIV/0!</v>
      </c>
      <c r="M82" s="149" t="s">
        <v>172</v>
      </c>
    </row>
    <row r="83" spans="2:13" x14ac:dyDescent="0.25">
      <c r="B83" s="12"/>
      <c r="C83" s="13"/>
      <c r="D83" s="13"/>
      <c r="E83" s="14"/>
    </row>
    <row r="84" spans="2:13" ht="15.75" x14ac:dyDescent="0.25">
      <c r="B84" s="95" t="s">
        <v>227</v>
      </c>
      <c r="C84" s="96"/>
      <c r="D84" s="96"/>
      <c r="E84" s="96"/>
      <c r="F84" s="96"/>
      <c r="G84" s="96"/>
      <c r="H84" s="96"/>
      <c r="I84" s="96"/>
      <c r="J84" s="96"/>
      <c r="K84" s="88"/>
      <c r="L84" s="108"/>
      <c r="M84" s="109"/>
    </row>
    <row r="85" spans="2:13" ht="15.75" x14ac:dyDescent="0.25">
      <c r="B85" s="97" t="s">
        <v>229</v>
      </c>
      <c r="C85" s="92"/>
      <c r="D85" s="92"/>
      <c r="E85" s="92"/>
      <c r="F85" s="92"/>
      <c r="G85" s="92"/>
      <c r="H85" s="92"/>
      <c r="I85" s="92"/>
      <c r="J85" s="92"/>
      <c r="K85" s="86"/>
      <c r="L85" s="110"/>
      <c r="M85" s="111"/>
    </row>
    <row r="86" spans="2:13" ht="15.75" x14ac:dyDescent="0.25">
      <c r="B86" s="97"/>
      <c r="C86" s="93"/>
      <c r="D86" s="93"/>
      <c r="E86" s="93"/>
      <c r="F86" s="93"/>
      <c r="G86" s="93"/>
      <c r="H86" s="93"/>
      <c r="I86" s="93"/>
      <c r="J86" s="93"/>
      <c r="K86" s="86"/>
      <c r="L86" s="110"/>
      <c r="M86" s="111"/>
    </row>
    <row r="87" spans="2:13" ht="15.75" x14ac:dyDescent="0.25">
      <c r="B87" s="205">
        <f>Master!$B$31</f>
        <v>0</v>
      </c>
      <c r="C87" s="206"/>
      <c r="D87" s="91"/>
      <c r="E87" s="206">
        <f>Master!$E$31</f>
        <v>0</v>
      </c>
      <c r="F87" s="206"/>
      <c r="G87" s="91"/>
      <c r="H87" s="173">
        <f>Master!$G$31</f>
        <v>0</v>
      </c>
      <c r="I87" s="92"/>
      <c r="J87" s="92"/>
      <c r="K87" s="86"/>
      <c r="L87" s="110"/>
      <c r="M87" s="111"/>
    </row>
    <row r="88" spans="2:13" ht="15.75" x14ac:dyDescent="0.25">
      <c r="B88" s="106" t="s">
        <v>230</v>
      </c>
      <c r="C88" s="107"/>
      <c r="D88" s="99"/>
      <c r="E88" s="98" t="s">
        <v>225</v>
      </c>
      <c r="F88" s="99"/>
      <c r="G88" s="100"/>
      <c r="H88" s="98" t="s">
        <v>226</v>
      </c>
      <c r="I88" s="100"/>
      <c r="J88" s="100"/>
      <c r="K88" s="87"/>
      <c r="L88" s="112"/>
      <c r="M88" s="113"/>
    </row>
    <row r="89" spans="2:13" x14ac:dyDescent="0.25">
      <c r="B89" s="12"/>
      <c r="C89" s="14"/>
      <c r="D89" s="14"/>
      <c r="E89" s="14"/>
    </row>
    <row r="90" spans="2:13" x14ac:dyDescent="0.25">
      <c r="B90" s="12"/>
      <c r="C90" s="14"/>
      <c r="D90" s="14"/>
      <c r="E90" s="14"/>
    </row>
    <row r="91" spans="2:13" x14ac:dyDescent="0.25">
      <c r="B91" s="12"/>
      <c r="C91" s="14"/>
      <c r="D91" s="14"/>
      <c r="E91" s="14"/>
    </row>
    <row r="92" spans="2:13" x14ac:dyDescent="0.25">
      <c r="B92" s="12"/>
      <c r="C92" s="13"/>
      <c r="D92" s="13"/>
      <c r="E92" s="14"/>
    </row>
    <row r="93" spans="2:13" x14ac:dyDescent="0.25">
      <c r="B93" s="12"/>
      <c r="C93" s="13"/>
      <c r="D93" s="13"/>
      <c r="E93" s="14"/>
    </row>
    <row r="94" spans="2:13" x14ac:dyDescent="0.25">
      <c r="B94" s="12"/>
      <c r="C94" s="13"/>
      <c r="D94" s="13"/>
      <c r="E94" s="14"/>
    </row>
    <row r="95" spans="2:13" x14ac:dyDescent="0.25">
      <c r="B95" s="12"/>
      <c r="C95" s="13"/>
      <c r="D95" s="13"/>
      <c r="E95" s="14"/>
    </row>
    <row r="96" spans="2:13" x14ac:dyDescent="0.25">
      <c r="B96" s="12"/>
      <c r="C96" s="13"/>
      <c r="D96" s="13"/>
      <c r="E96" s="14"/>
    </row>
    <row r="97" spans="2:5" x14ac:dyDescent="0.25">
      <c r="B97" s="12"/>
      <c r="C97" s="14"/>
      <c r="D97" s="14"/>
      <c r="E97" s="14"/>
    </row>
    <row r="98" spans="2:5" x14ac:dyDescent="0.25">
      <c r="B98" s="12"/>
      <c r="C98" s="14"/>
      <c r="D98" s="14"/>
    </row>
    <row r="99" spans="2:5" x14ac:dyDescent="0.25">
      <c r="B99" s="12"/>
      <c r="C99" s="14"/>
      <c r="D99" s="14"/>
    </row>
    <row r="100" spans="2:5" x14ac:dyDescent="0.25">
      <c r="B100" s="12"/>
      <c r="C100" s="14"/>
      <c r="D100" s="14"/>
    </row>
    <row r="101" spans="2:5" x14ac:dyDescent="0.25">
      <c r="B101" s="12"/>
      <c r="C101" s="13"/>
      <c r="D101" s="14"/>
    </row>
    <row r="102" spans="2:5" x14ac:dyDescent="0.25">
      <c r="B102" s="12"/>
      <c r="C102" s="13"/>
      <c r="D102" s="14"/>
    </row>
    <row r="103" spans="2:5" x14ac:dyDescent="0.25">
      <c r="B103" s="12"/>
      <c r="C103" s="13"/>
      <c r="D103" s="14"/>
    </row>
    <row r="104" spans="2:5" x14ac:dyDescent="0.25">
      <c r="B104" s="12"/>
      <c r="C104" s="13"/>
      <c r="D104" s="14"/>
    </row>
    <row r="105" spans="2:5" x14ac:dyDescent="0.25">
      <c r="B105" s="12"/>
      <c r="C105" s="13"/>
      <c r="D105" s="14"/>
    </row>
    <row r="106" spans="2:5" x14ac:dyDescent="0.25">
      <c r="B106" s="12"/>
      <c r="C106" s="13"/>
      <c r="D106" s="14"/>
    </row>
    <row r="107" spans="2:5" x14ac:dyDescent="0.25">
      <c r="B107" s="44"/>
      <c r="C107" s="14"/>
      <c r="D107" s="14"/>
    </row>
    <row r="108" spans="2:5" x14ac:dyDescent="0.25">
      <c r="B108" s="15"/>
      <c r="C108" s="16"/>
      <c r="D108" s="16"/>
    </row>
    <row r="109" spans="2:5" x14ac:dyDescent="0.25">
      <c r="B109" s="12"/>
      <c r="C109" s="13"/>
      <c r="D109" s="14"/>
    </row>
    <row r="110" spans="2:5" x14ac:dyDescent="0.25">
      <c r="B110" s="12"/>
      <c r="C110" s="13"/>
      <c r="D110" s="14"/>
    </row>
    <row r="111" spans="2:5" x14ac:dyDescent="0.25">
      <c r="B111" s="12"/>
      <c r="C111" s="13"/>
      <c r="D111" s="14"/>
    </row>
    <row r="112" spans="2:5" x14ac:dyDescent="0.25">
      <c r="B112" s="12"/>
      <c r="C112" s="13"/>
      <c r="D112" s="14"/>
    </row>
    <row r="113" spans="2:4" x14ac:dyDescent="0.25">
      <c r="B113" s="12"/>
      <c r="C113" s="13"/>
      <c r="D113" s="14"/>
    </row>
    <row r="114" spans="2:4" x14ac:dyDescent="0.25">
      <c r="B114" s="12"/>
      <c r="C114" s="13"/>
      <c r="D114" s="14"/>
    </row>
    <row r="115" spans="2:4" x14ac:dyDescent="0.25">
      <c r="B115" s="17"/>
      <c r="C115" s="13"/>
      <c r="D115" s="13"/>
    </row>
    <row r="116" spans="2:4" x14ac:dyDescent="0.25">
      <c r="B116" s="15"/>
      <c r="C116" s="16"/>
      <c r="D116" s="16"/>
    </row>
    <row r="117" spans="2:4" x14ac:dyDescent="0.25">
      <c r="B117" s="12"/>
      <c r="C117" s="13"/>
      <c r="D117" s="14"/>
    </row>
    <row r="118" spans="2:4" x14ac:dyDescent="0.25">
      <c r="B118" s="12"/>
      <c r="C118" s="13"/>
      <c r="D118" s="14"/>
    </row>
    <row r="119" spans="2:4" x14ac:dyDescent="0.25">
      <c r="B119" s="12"/>
      <c r="C119" s="13"/>
      <c r="D119" s="14"/>
    </row>
    <row r="120" spans="2:4" x14ac:dyDescent="0.25">
      <c r="B120" s="12"/>
      <c r="C120" s="13"/>
      <c r="D120" s="14"/>
    </row>
    <row r="121" spans="2:4" x14ac:dyDescent="0.25">
      <c r="B121" s="12"/>
      <c r="C121" s="13"/>
      <c r="D121" s="14"/>
    </row>
    <row r="122" spans="2:4" x14ac:dyDescent="0.25">
      <c r="B122" s="12"/>
      <c r="C122" s="13"/>
      <c r="D122" s="14"/>
    </row>
    <row r="123" spans="2:4" x14ac:dyDescent="0.25">
      <c r="B123" s="15"/>
      <c r="C123" s="14"/>
      <c r="D123" s="14"/>
    </row>
    <row r="124" spans="2:4" x14ac:dyDescent="0.25">
      <c r="B124" s="15"/>
      <c r="C124" s="16"/>
      <c r="D124" s="16"/>
    </row>
    <row r="125" spans="2:4" x14ac:dyDescent="0.25">
      <c r="B125" s="12"/>
      <c r="C125" s="13"/>
      <c r="D125" s="14"/>
    </row>
    <row r="126" spans="2:4" x14ac:dyDescent="0.25">
      <c r="B126" s="12"/>
      <c r="C126" s="13"/>
      <c r="D126" s="14"/>
    </row>
    <row r="127" spans="2:4" x14ac:dyDescent="0.25">
      <c r="B127" s="15"/>
      <c r="C127" s="14"/>
      <c r="D127" s="14"/>
    </row>
    <row r="128" spans="2:4" x14ac:dyDescent="0.25">
      <c r="B128" s="15"/>
      <c r="C128" s="16"/>
      <c r="D128" s="16"/>
    </row>
    <row r="129" spans="2:4" x14ac:dyDescent="0.25">
      <c r="B129" s="12"/>
      <c r="C129" s="13"/>
      <c r="D129" s="14"/>
    </row>
    <row r="130" spans="2:4" x14ac:dyDescent="0.25">
      <c r="B130" s="12"/>
      <c r="C130" s="13"/>
      <c r="D130" s="14"/>
    </row>
    <row r="131" spans="2:4" x14ac:dyDescent="0.25">
      <c r="B131" s="12"/>
      <c r="C131" s="13"/>
      <c r="D131" s="14"/>
    </row>
    <row r="132" spans="2:4" x14ac:dyDescent="0.25">
      <c r="B132" s="12"/>
      <c r="C132" s="13"/>
      <c r="D132" s="14"/>
    </row>
    <row r="133" spans="2:4" x14ac:dyDescent="0.25">
      <c r="B133" s="12"/>
      <c r="C133" s="13"/>
      <c r="D133" s="14"/>
    </row>
    <row r="134" spans="2:4" x14ac:dyDescent="0.25">
      <c r="B134" s="12"/>
      <c r="C134" s="13"/>
      <c r="D134" s="13"/>
    </row>
    <row r="135" spans="2:4" x14ac:dyDescent="0.25">
      <c r="B135" s="18"/>
      <c r="C135" s="45"/>
      <c r="D135" s="16"/>
    </row>
    <row r="136" spans="2:4" x14ac:dyDescent="0.25">
      <c r="B136" s="18"/>
      <c r="C136" s="16"/>
      <c r="D136" s="16"/>
    </row>
    <row r="137" spans="2:4" x14ac:dyDescent="0.25">
      <c r="B137" s="12"/>
      <c r="C137" s="13"/>
      <c r="D137" s="14"/>
    </row>
    <row r="138" spans="2:4" x14ac:dyDescent="0.25">
      <c r="B138" s="12"/>
      <c r="C138" s="13"/>
      <c r="D138" s="14"/>
    </row>
    <row r="139" spans="2:4" x14ac:dyDescent="0.25">
      <c r="B139" s="12"/>
      <c r="C139" s="14"/>
      <c r="D139" s="14"/>
    </row>
    <row r="140" spans="2:4" x14ac:dyDescent="0.25">
      <c r="B140" s="12"/>
      <c r="C140" s="13"/>
      <c r="D140" s="14"/>
    </row>
    <row r="141" spans="2:4" x14ac:dyDescent="0.25">
      <c r="B141" s="12"/>
      <c r="C141" s="13"/>
      <c r="D141" s="14"/>
    </row>
    <row r="142" spans="2:4" x14ac:dyDescent="0.25">
      <c r="B142" s="12"/>
      <c r="C142" s="13"/>
      <c r="D142" s="14"/>
    </row>
    <row r="143" spans="2:4" x14ac:dyDescent="0.25">
      <c r="B143" s="12"/>
      <c r="C143" s="14"/>
      <c r="D143" s="14"/>
    </row>
    <row r="144" spans="2:4" x14ac:dyDescent="0.25">
      <c r="B144" s="12"/>
      <c r="C144" s="14"/>
      <c r="D144" s="14"/>
    </row>
    <row r="145" spans="2:4" x14ac:dyDescent="0.25">
      <c r="B145" s="12"/>
      <c r="C145" s="14"/>
      <c r="D145" s="14"/>
    </row>
    <row r="146" spans="2:4" x14ac:dyDescent="0.25">
      <c r="B146" s="12"/>
      <c r="C146" s="14"/>
      <c r="D146" s="14"/>
    </row>
    <row r="147" spans="2:4" x14ac:dyDescent="0.25">
      <c r="B147" s="12"/>
      <c r="C147" s="13"/>
      <c r="D147" s="14"/>
    </row>
    <row r="148" spans="2:4" x14ac:dyDescent="0.25">
      <c r="B148" s="12"/>
      <c r="C148" s="13"/>
      <c r="D148" s="14"/>
    </row>
    <row r="149" spans="2:4" x14ac:dyDescent="0.25">
      <c r="B149" s="12"/>
      <c r="C149" s="13"/>
      <c r="D149" s="14"/>
    </row>
    <row r="150" spans="2:4" x14ac:dyDescent="0.25">
      <c r="B150" s="12"/>
      <c r="C150" s="13"/>
      <c r="D150" s="14"/>
    </row>
    <row r="151" spans="2:4" x14ac:dyDescent="0.25">
      <c r="B151" s="12"/>
      <c r="C151" s="14"/>
      <c r="D151" s="14"/>
    </row>
    <row r="152" spans="2:4" x14ac:dyDescent="0.25">
      <c r="B152" s="12"/>
      <c r="C152" s="14"/>
      <c r="D152" s="14"/>
    </row>
    <row r="153" spans="2:4" x14ac:dyDescent="0.25">
      <c r="B153" s="12"/>
      <c r="C153" s="14"/>
      <c r="D153" s="14"/>
    </row>
    <row r="154" spans="2:4" x14ac:dyDescent="0.25">
      <c r="B154" s="12"/>
      <c r="C154" s="13"/>
      <c r="D154" s="14"/>
    </row>
    <row r="155" spans="2:4" x14ac:dyDescent="0.25">
      <c r="B155" s="12"/>
      <c r="C155" s="14"/>
      <c r="D155" s="14"/>
    </row>
    <row r="156" spans="2:4" x14ac:dyDescent="0.25">
      <c r="B156" s="30"/>
      <c r="C156" s="46"/>
      <c r="D156" s="31"/>
    </row>
    <row r="157" spans="2:4" x14ac:dyDescent="0.25">
      <c r="B157" s="12"/>
      <c r="C157" s="14"/>
      <c r="D157" s="14"/>
    </row>
    <row r="158" spans="2:4" x14ac:dyDescent="0.25">
      <c r="B158" s="12"/>
      <c r="C158" s="13"/>
      <c r="D158" s="14"/>
    </row>
    <row r="159" spans="2:4" x14ac:dyDescent="0.25">
      <c r="B159" s="29"/>
      <c r="C159" s="47"/>
      <c r="D159" s="152"/>
    </row>
    <row r="160" spans="2:4" x14ac:dyDescent="0.25">
      <c r="B160" s="15"/>
      <c r="C160" s="47"/>
      <c r="D160" s="152"/>
    </row>
    <row r="161" spans="2:4" x14ac:dyDescent="0.25">
      <c r="B161" s="29"/>
      <c r="C161" s="14"/>
      <c r="D161" s="152"/>
    </row>
    <row r="162" spans="2:4" x14ac:dyDescent="0.25">
      <c r="B162" s="29"/>
      <c r="C162" s="14"/>
      <c r="D162" s="152"/>
    </row>
    <row r="163" spans="2:4" x14ac:dyDescent="0.25">
      <c r="B163" s="15"/>
      <c r="C163" s="47"/>
      <c r="D163" s="152"/>
    </row>
  </sheetData>
  <sheetProtection password="DE6E" sheet="1" objects="1" scenarios="1" formatColumns="0" formatRows="0"/>
  <sortState ref="A13:M55">
    <sortCondition ref="A13:A55"/>
    <sortCondition ref="C13:C55"/>
  </sortState>
  <mergeCells count="13">
    <mergeCell ref="E87:F87"/>
    <mergeCell ref="B87:C87"/>
    <mergeCell ref="G1:J1"/>
    <mergeCell ref="D2:F2"/>
    <mergeCell ref="G2:J2"/>
    <mergeCell ref="D3:F3"/>
    <mergeCell ref="G3:J3"/>
    <mergeCell ref="D4:F4"/>
    <mergeCell ref="D5:F5"/>
    <mergeCell ref="D7:F7"/>
    <mergeCell ref="D8:F8"/>
    <mergeCell ref="D1:F1"/>
    <mergeCell ref="D6:F6"/>
  </mergeCells>
  <conditionalFormatting sqref="L81">
    <cfRule type="cellIs" dxfId="23" priority="1" operator="greaterThan">
      <formula>L82</formula>
    </cfRule>
  </conditionalFormatting>
  <dataValidations count="1">
    <dataValidation type="custom" allowBlank="1" showInputMessage="1" showErrorMessage="1" error="Amount Due must be equal or lesser than Unpaid Earnings. If a Funding Amount is added to this Cost Center, Amount Due must be the lesser amount between Unpaid Earnings and Prorated Share. " sqref="L15:L23 L28:L35 L37:L41 L44:L46 L48:L50 L52:L53 L55:L56 L62:L63 L66:L67 L73:L76">
      <formula1>IF(L15&lt;=MIN(J15,K15), TRUE, FALSE)</formula1>
    </dataValidation>
  </dataValidations>
  <hyperlinks>
    <hyperlink ref="M1" location="Master!A1" display="(Return to Master Tab)"/>
  </hyperlinks>
  <pageMargins left="0.25" right="0.25" top="0.75" bottom="0.75" header="0.3" footer="0.3"/>
  <pageSetup scale="46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9" tint="0.59999389629810485"/>
  </sheetPr>
  <dimension ref="B1:M187"/>
  <sheetViews>
    <sheetView showGridLines="0" showZeros="0" zoomScaleNormal="100" workbookViewId="0">
      <pane ySplit="12" topLeftCell="A53" activePane="bottomLeft" state="frozen"/>
      <selection activeCell="G1" sqref="G1:J1"/>
      <selection pane="bottomLeft" activeCell="C66" sqref="C66"/>
    </sheetView>
  </sheetViews>
  <sheetFormatPr defaultRowHeight="15" outlineLevelRow="1" x14ac:dyDescent="0.25"/>
  <cols>
    <col min="1" max="1" width="3.28515625" style="122" customWidth="1"/>
    <col min="2" max="2" width="9.140625" style="122"/>
    <col min="3" max="3" width="35.5703125" style="122" bestFit="1" customWidth="1"/>
    <col min="4" max="4" width="17.5703125" style="122" bestFit="1" customWidth="1"/>
    <col min="5" max="5" width="16.28515625" style="122" customWidth="1"/>
    <col min="6" max="6" width="20" style="122" customWidth="1"/>
    <col min="7" max="7" width="21.140625" style="122" customWidth="1"/>
    <col min="8" max="12" width="17.42578125" style="122" customWidth="1"/>
    <col min="13" max="13" width="13.140625" style="122" customWidth="1"/>
    <col min="14" max="16384" width="9.140625" style="122"/>
  </cols>
  <sheetData>
    <row r="1" spans="2:13" x14ac:dyDescent="0.25">
      <c r="B1" s="180" t="str">
        <f>Master!A3</f>
        <v xml:space="preserve">a. </v>
      </c>
      <c r="C1" s="180" t="str">
        <f>Master!B3</f>
        <v>Agency Name:</v>
      </c>
      <c r="D1" s="211">
        <f>Master!C3</f>
        <v>0</v>
      </c>
      <c r="E1" s="211"/>
      <c r="F1" s="211"/>
      <c r="G1" s="210" t="s">
        <v>70</v>
      </c>
      <c r="H1" s="210"/>
      <c r="I1" s="210"/>
      <c r="J1" s="210"/>
      <c r="K1" s="121"/>
      <c r="M1" s="123" t="s">
        <v>237</v>
      </c>
    </row>
    <row r="2" spans="2:13" x14ac:dyDescent="0.25">
      <c r="B2" s="180" t="str">
        <f>Master!A4</f>
        <v xml:space="preserve">b. </v>
      </c>
      <c r="C2" s="180" t="str">
        <f>Master!B4</f>
        <v>Contract No.:</v>
      </c>
      <c r="D2" s="208">
        <f>Master!C4</f>
        <v>0</v>
      </c>
      <c r="E2" s="208"/>
      <c r="F2" s="208"/>
      <c r="G2" s="210" t="s">
        <v>104</v>
      </c>
      <c r="H2" s="210"/>
      <c r="I2" s="210"/>
      <c r="J2" s="210"/>
      <c r="M2" s="124" t="str">
        <f>Master!$G$1</f>
        <v>Rev.03/31/2014</v>
      </c>
    </row>
    <row r="3" spans="2:13" x14ac:dyDescent="0.25">
      <c r="B3" s="180" t="str">
        <f>Master!A5</f>
        <v xml:space="preserve">c. </v>
      </c>
      <c r="C3" s="180" t="str">
        <f>Master!B5</f>
        <v>Month/Year of :</v>
      </c>
      <c r="D3" s="212">
        <f>Master!C5</f>
        <v>0</v>
      </c>
      <c r="E3" s="208"/>
      <c r="F3" s="208"/>
      <c r="G3" s="210" t="s">
        <v>119</v>
      </c>
      <c r="H3" s="210"/>
      <c r="I3" s="210"/>
      <c r="J3" s="210"/>
      <c r="M3" s="124" t="str">
        <f>Master!$G$2</f>
        <v>Version: 3.2.1</v>
      </c>
    </row>
    <row r="4" spans="2:13" x14ac:dyDescent="0.25">
      <c r="B4" s="180" t="str">
        <f>Master!A6</f>
        <v xml:space="preserve">d.  </v>
      </c>
      <c r="C4" s="180" t="str">
        <f>Master!B6</f>
        <v># months in the contract:</v>
      </c>
      <c r="D4" s="208">
        <f>Master!C6</f>
        <v>0</v>
      </c>
      <c r="E4" s="208"/>
      <c r="F4" s="208"/>
      <c r="I4" s="125"/>
    </row>
    <row r="5" spans="2:13" x14ac:dyDescent="0.25">
      <c r="B5" s="180" t="str">
        <f>Master!A7</f>
        <v>e.</v>
      </c>
      <c r="C5" s="180" t="str">
        <f>Master!B7</f>
        <v># months remaining (including month in c.):</v>
      </c>
      <c r="D5" s="208">
        <f>Master!C7</f>
        <v>0</v>
      </c>
      <c r="E5" s="208"/>
      <c r="F5" s="208"/>
    </row>
    <row r="6" spans="2:13" s="177" customFormat="1" x14ac:dyDescent="0.25">
      <c r="B6" s="180" t="str">
        <f>Master!A8</f>
        <v xml:space="preserve">f.  </v>
      </c>
      <c r="C6" s="180" t="str">
        <f>Master!B8</f>
        <v># months incurred (including month in c.):</v>
      </c>
      <c r="D6" s="208">
        <f>Master!C8</f>
        <v>0</v>
      </c>
      <c r="E6" s="208"/>
      <c r="F6" s="208"/>
    </row>
    <row r="7" spans="2:13" x14ac:dyDescent="0.25">
      <c r="B7" s="180" t="str">
        <f>Master!A9</f>
        <v xml:space="preserve">g.  </v>
      </c>
      <c r="C7" s="180" t="str">
        <f>Master!B9</f>
        <v>Federal ID:</v>
      </c>
      <c r="D7" s="208">
        <f>Master!C9</f>
        <v>0</v>
      </c>
      <c r="E7" s="208"/>
      <c r="F7" s="208"/>
    </row>
    <row r="8" spans="2:13" x14ac:dyDescent="0.25">
      <c r="B8" s="180" t="str">
        <f>Master!A10</f>
        <v>h.</v>
      </c>
      <c r="C8" s="180" t="str">
        <f>Master!B10</f>
        <v>Address:</v>
      </c>
      <c r="D8" s="208">
        <f>Master!C10</f>
        <v>0</v>
      </c>
      <c r="E8" s="208"/>
      <c r="F8" s="208"/>
      <c r="G8" s="135"/>
      <c r="H8" s="135"/>
      <c r="I8" s="135"/>
      <c r="J8" s="135"/>
    </row>
    <row r="10" spans="2:13" ht="42" customHeight="1" x14ac:dyDescent="0.25">
      <c r="B10" s="3" t="s">
        <v>9</v>
      </c>
      <c r="C10" s="33" t="s">
        <v>5</v>
      </c>
      <c r="D10" s="3" t="s">
        <v>218</v>
      </c>
      <c r="E10" s="33" t="s">
        <v>6</v>
      </c>
      <c r="F10" s="33" t="s">
        <v>89</v>
      </c>
      <c r="G10" s="3" t="s">
        <v>77</v>
      </c>
      <c r="H10" s="34" t="s">
        <v>8</v>
      </c>
      <c r="I10" s="33" t="s">
        <v>91</v>
      </c>
      <c r="J10" s="33" t="s">
        <v>34</v>
      </c>
      <c r="K10" s="33" t="s">
        <v>35</v>
      </c>
      <c r="L10" s="33" t="s">
        <v>36</v>
      </c>
      <c r="M10" s="33" t="s">
        <v>37</v>
      </c>
    </row>
    <row r="11" spans="2:13" ht="22.5" customHeight="1" x14ac:dyDescent="0.25">
      <c r="B11" s="35"/>
      <c r="C11" s="35"/>
      <c r="D11" s="5"/>
      <c r="E11" s="36" t="s">
        <v>90</v>
      </c>
      <c r="F11" s="36" t="s">
        <v>90</v>
      </c>
      <c r="G11" s="7" t="s">
        <v>222</v>
      </c>
      <c r="H11" s="37" t="s">
        <v>174</v>
      </c>
      <c r="I11" s="36" t="s">
        <v>175</v>
      </c>
      <c r="J11" s="38" t="s">
        <v>177</v>
      </c>
      <c r="K11" s="36" t="s">
        <v>176</v>
      </c>
      <c r="L11" s="39" t="s">
        <v>178</v>
      </c>
      <c r="M11" s="136" t="s">
        <v>179</v>
      </c>
    </row>
    <row r="12" spans="2:13" x14ac:dyDescent="0.25">
      <c r="B12" s="40">
        <v>1</v>
      </c>
      <c r="C12" s="40">
        <v>2</v>
      </c>
      <c r="D12" s="8">
        <v>3</v>
      </c>
      <c r="E12" s="40">
        <v>4</v>
      </c>
      <c r="F12" s="40">
        <v>5</v>
      </c>
      <c r="G12" s="40">
        <v>6</v>
      </c>
      <c r="H12" s="40">
        <v>7</v>
      </c>
      <c r="I12" s="40">
        <v>8</v>
      </c>
      <c r="J12" s="40">
        <v>9</v>
      </c>
      <c r="K12" s="40">
        <v>10</v>
      </c>
      <c r="L12" s="40">
        <v>11</v>
      </c>
      <c r="M12" s="40">
        <v>12</v>
      </c>
    </row>
    <row r="13" spans="2:13" ht="12.75" customHeight="1" x14ac:dyDescent="0.25">
      <c r="B13" s="15"/>
      <c r="C13" s="15"/>
      <c r="D13" s="9"/>
      <c r="E13" s="15"/>
      <c r="F13" s="15"/>
      <c r="G13" s="15"/>
      <c r="H13" s="15"/>
      <c r="I13" s="15"/>
      <c r="J13" s="15"/>
      <c r="K13" s="15"/>
      <c r="L13" s="15"/>
      <c r="M13" s="15"/>
    </row>
    <row r="14" spans="2:13" ht="15" customHeight="1" x14ac:dyDescent="0.25">
      <c r="B14" s="84" t="s">
        <v>128</v>
      </c>
      <c r="C14" s="85" t="s">
        <v>127</v>
      </c>
      <c r="D14" s="13"/>
      <c r="E14" s="14"/>
    </row>
    <row r="15" spans="2:13" ht="15" customHeight="1" outlineLevel="1" x14ac:dyDescent="0.25">
      <c r="B15" s="77">
        <f>'AMH Wrksht'!A81</f>
        <v>34</v>
      </c>
      <c r="C15" s="78" t="str">
        <f>'AMH Wrksht'!B81</f>
        <v>FACT Team - Client Specific</v>
      </c>
      <c r="D15" s="79" t="str">
        <f>'AMH Wrksht'!F81</f>
        <v>Hours</v>
      </c>
      <c r="E15" s="83"/>
      <c r="F15" s="75"/>
      <c r="G15" s="139">
        <f>'AMH Wrksht'!L81</f>
        <v>0</v>
      </c>
      <c r="H15" s="140">
        <f>E15*G15</f>
        <v>0</v>
      </c>
      <c r="I15" s="76"/>
      <c r="J15" s="142">
        <f>ROUND(H15-I15,2)</f>
        <v>0</v>
      </c>
      <c r="K15" s="181" t="str">
        <f t="shared" ref="K15:K19" si="0">IF(F15="","XXXXXXXXXX",ROUND(MAX((F15/$D$4*$D$6)-I15,(F15-I15)/$D$5),2))</f>
        <v>XXXXXXXXXX</v>
      </c>
      <c r="L15" s="76"/>
      <c r="M15" s="130">
        <f t="shared" ref="M15:M19" si="1">IF(E15="",0,L15/E15)</f>
        <v>0</v>
      </c>
    </row>
    <row r="16" spans="2:13" ht="15" customHeight="1" outlineLevel="1" x14ac:dyDescent="0.25">
      <c r="B16" s="77">
        <f>'AMH Wrksht'!A82</f>
        <v>34</v>
      </c>
      <c r="C16" s="78" t="str">
        <f>'AMH Wrksht'!B82</f>
        <v>FACT Team - Non-Client Specific</v>
      </c>
      <c r="D16" s="79" t="str">
        <f>'AMH Wrksht'!F82</f>
        <v>Hours</v>
      </c>
      <c r="E16" s="83"/>
      <c r="F16" s="75"/>
      <c r="G16" s="139">
        <f>'AMH Wrksht'!L82</f>
        <v>0</v>
      </c>
      <c r="H16" s="140">
        <f t="shared" ref="H16:H17" si="2">E16*G16</f>
        <v>0</v>
      </c>
      <c r="I16" s="76"/>
      <c r="J16" s="142">
        <f>ROUND(H16-I16,2)</f>
        <v>0</v>
      </c>
      <c r="K16" s="181" t="str">
        <f t="shared" si="0"/>
        <v>XXXXXXXXXX</v>
      </c>
      <c r="L16" s="76"/>
      <c r="M16" s="130">
        <f t="shared" si="1"/>
        <v>0</v>
      </c>
    </row>
    <row r="17" spans="2:13" ht="15" customHeight="1" outlineLevel="1" x14ac:dyDescent="0.25">
      <c r="B17" s="77">
        <f>'AMH Wrksht'!A37</f>
        <v>28</v>
      </c>
      <c r="C17" s="78" t="str">
        <f>'AMH Wrksht'!B37</f>
        <v>Incidental Expenses</v>
      </c>
      <c r="D17" s="79" t="str">
        <f>'AMH Wrksht'!F37</f>
        <v>1 Unit = $50.00</v>
      </c>
      <c r="E17" s="83"/>
      <c r="F17" s="75"/>
      <c r="G17" s="139">
        <f>'AMH Wrksht'!L37</f>
        <v>0</v>
      </c>
      <c r="H17" s="140">
        <f t="shared" si="2"/>
        <v>0</v>
      </c>
      <c r="I17" s="76"/>
      <c r="J17" s="142">
        <f>ROUND(H17-I17,2)</f>
        <v>0</v>
      </c>
      <c r="K17" s="181" t="str">
        <f t="shared" si="0"/>
        <v>XXXXXXXXXX</v>
      </c>
      <c r="L17" s="76"/>
      <c r="M17" s="130">
        <f t="shared" si="1"/>
        <v>0</v>
      </c>
    </row>
    <row r="18" spans="2:13" ht="15" customHeight="1" outlineLevel="1" x14ac:dyDescent="0.25">
      <c r="B18" s="77">
        <f>'AMH Wrksht'!A83</f>
        <v>0</v>
      </c>
      <c r="C18" s="55">
        <f>'AMH Wrksht'!B83</f>
        <v>0</v>
      </c>
      <c r="D18" s="55">
        <f>'AMH Wrksht'!F83</f>
        <v>0</v>
      </c>
      <c r="E18" s="83"/>
      <c r="F18" s="75"/>
      <c r="G18" s="139">
        <f>'AMH Wrksht'!L83</f>
        <v>0</v>
      </c>
      <c r="H18" s="140">
        <f t="shared" ref="H18" si="3">E18*G18</f>
        <v>0</v>
      </c>
      <c r="I18" s="76"/>
      <c r="J18" s="142">
        <f>ROUND(H18-I18,2)</f>
        <v>0</v>
      </c>
      <c r="K18" s="181" t="str">
        <f t="shared" si="0"/>
        <v>XXXXXXXXXX</v>
      </c>
      <c r="L18" s="76"/>
      <c r="M18" s="130">
        <f t="shared" si="1"/>
        <v>0</v>
      </c>
    </row>
    <row r="19" spans="2:13" ht="15" customHeight="1" outlineLevel="1" x14ac:dyDescent="0.25">
      <c r="B19" s="77">
        <f>'AMH Wrksht'!A84</f>
        <v>0</v>
      </c>
      <c r="C19" s="55">
        <f>'AMH Wrksht'!B84</f>
        <v>0</v>
      </c>
      <c r="D19" s="55">
        <f>'AMH Wrksht'!F84</f>
        <v>0</v>
      </c>
      <c r="E19" s="83"/>
      <c r="F19" s="75"/>
      <c r="G19" s="139">
        <f>'AMH Wrksht'!L84</f>
        <v>0</v>
      </c>
      <c r="H19" s="140">
        <f t="shared" ref="H19" si="4">E19*G19</f>
        <v>0</v>
      </c>
      <c r="I19" s="76"/>
      <c r="J19" s="142">
        <f>ROUND(H19-I19,2)</f>
        <v>0</v>
      </c>
      <c r="K19" s="181" t="str">
        <f t="shared" si="0"/>
        <v>XXXXXXXXXX</v>
      </c>
      <c r="L19" s="76"/>
      <c r="M19" s="130">
        <f t="shared" si="1"/>
        <v>0</v>
      </c>
    </row>
    <row r="20" spans="2:13" ht="6.75" customHeight="1" outlineLevel="1" x14ac:dyDescent="0.25">
      <c r="B20" s="12"/>
      <c r="C20" s="13"/>
      <c r="D20" s="13"/>
      <c r="E20" s="14"/>
      <c r="K20" s="144"/>
    </row>
    <row r="21" spans="2:13" ht="15" customHeight="1" outlineLevel="1" thickBot="1" x14ac:dyDescent="0.3">
      <c r="B21" s="41"/>
      <c r="C21" s="42" t="s">
        <v>92</v>
      </c>
      <c r="D21" s="42"/>
      <c r="E21" s="43"/>
      <c r="F21" s="2"/>
      <c r="G21" s="145">
        <f>SUM(G14:G20)</f>
        <v>0</v>
      </c>
      <c r="H21" s="162">
        <f>SUM(H14:H20)</f>
        <v>0</v>
      </c>
      <c r="I21" s="162">
        <f>SUM(I14:I20)</f>
        <v>0</v>
      </c>
      <c r="J21" s="162">
        <f>SUM(J14:J20)</f>
        <v>0</v>
      </c>
      <c r="K21" s="182" t="e">
        <f>ROUND(MAX((F21/$D$4*$D$6)-I21,(F21-I21)/$D$5),2)</f>
        <v>#DIV/0!</v>
      </c>
      <c r="L21" s="163">
        <f>SUM(L14:L20)</f>
        <v>0</v>
      </c>
      <c r="M21" s="162">
        <f>SUM(M14:M20)</f>
        <v>0</v>
      </c>
    </row>
    <row r="22" spans="2:13" ht="15.75" customHeight="1" thickBot="1" x14ac:dyDescent="0.3">
      <c r="B22" s="15"/>
      <c r="C22" s="15"/>
      <c r="D22" s="9"/>
      <c r="E22" s="15"/>
      <c r="F22" s="147" t="str">
        <f>IF((SUM(F14:F20))&gt;F21,"Please check funding above","")</f>
        <v/>
      </c>
      <c r="L22" s="148" t="e">
        <f>MIN(K21,J21)</f>
        <v>#DIV/0!</v>
      </c>
      <c r="M22" s="149" t="s">
        <v>172</v>
      </c>
    </row>
    <row r="23" spans="2:13" ht="15" customHeight="1" x14ac:dyDescent="0.25">
      <c r="B23" s="84" t="s">
        <v>32</v>
      </c>
      <c r="C23" s="85" t="s">
        <v>121</v>
      </c>
      <c r="D23" s="13"/>
      <c r="E23" s="14"/>
    </row>
    <row r="24" spans="2:13" outlineLevel="1" x14ac:dyDescent="0.25">
      <c r="B24" s="77">
        <f>'AMH Wrksht'!A42</f>
        <v>12</v>
      </c>
      <c r="C24" s="78" t="str">
        <f>'AMH Wrksht'!B42</f>
        <v>Medical Services</v>
      </c>
      <c r="D24" s="79" t="str">
        <f>'AMH Wrksht'!F42</f>
        <v>Hours</v>
      </c>
      <c r="E24" s="83"/>
      <c r="F24" s="75"/>
      <c r="G24" s="139">
        <f>'AMH Wrksht'!M42</f>
        <v>0</v>
      </c>
      <c r="H24" s="140">
        <f t="shared" ref="H24" si="5">E24*G24</f>
        <v>0</v>
      </c>
      <c r="I24" s="76"/>
      <c r="J24" s="142">
        <f t="shared" ref="J24" si="6">H24-I24</f>
        <v>0</v>
      </c>
      <c r="K24" s="181" t="str">
        <f t="shared" ref="K24:K27" si="7">IF(F24="","XXXXXXXXXX",ROUND(MAX((F24/$D$4*$D$6)-I24,(F24-I24)/$D$5),2))</f>
        <v>XXXXXXXXXX</v>
      </c>
      <c r="L24" s="76"/>
      <c r="M24" s="130">
        <f t="shared" ref="M24:M27" si="8">IF(E24="",0,L24/E24)</f>
        <v>0</v>
      </c>
    </row>
    <row r="25" spans="2:13" outlineLevel="1" x14ac:dyDescent="0.25">
      <c r="B25" s="77">
        <v>28</v>
      </c>
      <c r="C25" s="78" t="s">
        <v>122</v>
      </c>
      <c r="D25" s="79" t="s">
        <v>221</v>
      </c>
      <c r="E25" s="83"/>
      <c r="F25" s="75"/>
      <c r="G25" s="139">
        <f>'AMH Wrksht'!M37</f>
        <v>0</v>
      </c>
      <c r="H25" s="140">
        <f t="shared" ref="H25" si="9">E25*G25</f>
        <v>0</v>
      </c>
      <c r="I25" s="76"/>
      <c r="J25" s="142">
        <f t="shared" ref="J25" si="10">H25-I25</f>
        <v>0</v>
      </c>
      <c r="K25" s="181" t="str">
        <f t="shared" si="7"/>
        <v>XXXXXXXXXX</v>
      </c>
      <c r="L25" s="76"/>
      <c r="M25" s="130">
        <f t="shared" si="8"/>
        <v>0</v>
      </c>
    </row>
    <row r="26" spans="2:13" outlineLevel="1" x14ac:dyDescent="0.25">
      <c r="B26" s="77">
        <f>'AMH Wrksht'!A55</f>
        <v>0</v>
      </c>
      <c r="C26" s="55">
        <f>'AMH Wrksht'!B55</f>
        <v>0</v>
      </c>
      <c r="D26" s="55">
        <f>'AMH Wrksht'!F55</f>
        <v>0</v>
      </c>
      <c r="E26" s="83"/>
      <c r="F26" s="75"/>
      <c r="G26" s="139">
        <f>'AMH Wrksht'!M55</f>
        <v>0</v>
      </c>
      <c r="H26" s="140">
        <f t="shared" ref="H26:H27" si="11">E26*G26</f>
        <v>0</v>
      </c>
      <c r="I26" s="76"/>
      <c r="J26" s="142">
        <f t="shared" ref="J26:J27" si="12">H26-I26</f>
        <v>0</v>
      </c>
      <c r="K26" s="181" t="str">
        <f t="shared" si="7"/>
        <v>XXXXXXXXXX</v>
      </c>
      <c r="L26" s="76"/>
      <c r="M26" s="130">
        <f t="shared" si="8"/>
        <v>0</v>
      </c>
    </row>
    <row r="27" spans="2:13" outlineLevel="1" x14ac:dyDescent="0.25">
      <c r="B27" s="77">
        <f>'AMH Wrksht'!A56</f>
        <v>0</v>
      </c>
      <c r="C27" s="55">
        <f>'AMH Wrksht'!B56</f>
        <v>0</v>
      </c>
      <c r="D27" s="55">
        <f>'AMH Wrksht'!F56</f>
        <v>0</v>
      </c>
      <c r="E27" s="83"/>
      <c r="F27" s="75"/>
      <c r="G27" s="139">
        <f>'AMH Wrksht'!M56</f>
        <v>0</v>
      </c>
      <c r="H27" s="140">
        <f t="shared" si="11"/>
        <v>0</v>
      </c>
      <c r="I27" s="76"/>
      <c r="J27" s="142">
        <f t="shared" si="12"/>
        <v>0</v>
      </c>
      <c r="K27" s="181" t="str">
        <f t="shared" si="7"/>
        <v>XXXXXXXXXX</v>
      </c>
      <c r="L27" s="76"/>
      <c r="M27" s="130">
        <f t="shared" si="8"/>
        <v>0</v>
      </c>
    </row>
    <row r="28" spans="2:13" ht="5.25" customHeight="1" outlineLevel="1" x14ac:dyDescent="0.25">
      <c r="B28" s="12"/>
      <c r="C28" s="13"/>
      <c r="D28" s="13"/>
      <c r="E28" s="14"/>
      <c r="K28" s="144"/>
    </row>
    <row r="29" spans="2:13" ht="15.75" outlineLevel="1" thickBot="1" x14ac:dyDescent="0.3">
      <c r="B29" s="41"/>
      <c r="C29" s="42" t="s">
        <v>125</v>
      </c>
      <c r="D29" s="42"/>
      <c r="E29" s="43"/>
      <c r="F29" s="2"/>
      <c r="G29" s="145">
        <f>SUM(G23:G28)</f>
        <v>0</v>
      </c>
      <c r="H29" s="162">
        <f>SUM(H23:H28)</f>
        <v>0</v>
      </c>
      <c r="I29" s="162">
        <f>SUM(I23:I28)</f>
        <v>0</v>
      </c>
      <c r="J29" s="162">
        <f>SUM(J23:J28)</f>
        <v>0</v>
      </c>
      <c r="K29" s="182" t="e">
        <f>ROUND(MAX((F29/$D$4*$D$6)-I29,(F29-I29)/$D$5),2)</f>
        <v>#DIV/0!</v>
      </c>
      <c r="L29" s="163">
        <f>SUM(L23:L28)</f>
        <v>0</v>
      </c>
      <c r="M29" s="145">
        <f>SUM(M23:M28)</f>
        <v>0</v>
      </c>
    </row>
    <row r="30" spans="2:13" ht="15.75" customHeight="1" thickBot="1" x14ac:dyDescent="0.3">
      <c r="B30" s="12"/>
      <c r="C30" s="13"/>
      <c r="D30" s="13"/>
      <c r="E30" s="14"/>
      <c r="F30" s="147" t="str">
        <f>IF((SUM(F23:F28))&gt;F29,"Please check funding above","")</f>
        <v/>
      </c>
      <c r="L30" s="148" t="e">
        <f>MIN(K29,J29)</f>
        <v>#DIV/0!</v>
      </c>
      <c r="M30" s="149" t="s">
        <v>172</v>
      </c>
    </row>
    <row r="31" spans="2:13" ht="15.75" customHeight="1" x14ac:dyDescent="0.25">
      <c r="B31" s="84" t="s">
        <v>33</v>
      </c>
      <c r="C31" s="85" t="s">
        <v>120</v>
      </c>
      <c r="D31" s="13"/>
      <c r="E31" s="14"/>
    </row>
    <row r="32" spans="2:13" outlineLevel="1" x14ac:dyDescent="0.25">
      <c r="B32" s="77">
        <f>'AMH Wrksht'!A31</f>
        <v>2</v>
      </c>
      <c r="C32" s="78" t="str">
        <f>'AMH Wrksht'!B31</f>
        <v>Case Management</v>
      </c>
      <c r="D32" s="79" t="str">
        <f>'AMH Wrksht'!F31</f>
        <v>Hours</v>
      </c>
      <c r="E32" s="83"/>
      <c r="F32" s="75"/>
      <c r="G32" s="139">
        <f>'AMH Wrksht'!N31</f>
        <v>0</v>
      </c>
      <c r="H32" s="140">
        <f t="shared" ref="H32:H35" si="13">E32*G32</f>
        <v>0</v>
      </c>
      <c r="I32" s="76"/>
      <c r="J32" s="142">
        <f>ROUND(H32-I32,2)</f>
        <v>0</v>
      </c>
      <c r="K32" s="181" t="str">
        <f t="shared" ref="K32:K35" si="14">IF(F32="","XXXXXXXXXX",ROUND(MAX((F32/$D$4*$D$6)-I32,(F32-I32)/$D$5),2))</f>
        <v>XXXXXXXXXX</v>
      </c>
      <c r="L32" s="76"/>
      <c r="M32" s="130">
        <f t="shared" ref="M32:M35" si="15">IF(E32="",0,L32/E32)</f>
        <v>0</v>
      </c>
    </row>
    <row r="33" spans="2:13" outlineLevel="1" x14ac:dyDescent="0.25">
      <c r="B33" s="77">
        <f>'AMH Wrksht'!A46</f>
        <v>15</v>
      </c>
      <c r="C33" s="78" t="str">
        <f>'AMH Wrksht'!B46</f>
        <v>Outreach</v>
      </c>
      <c r="D33" s="79" t="str">
        <f>'AMH Wrksht'!F46</f>
        <v>Hours</v>
      </c>
      <c r="E33" s="83"/>
      <c r="F33" s="75"/>
      <c r="G33" s="139">
        <f>'AMH Wrksht'!N46</f>
        <v>0</v>
      </c>
      <c r="H33" s="140">
        <f t="shared" si="13"/>
        <v>0</v>
      </c>
      <c r="I33" s="76"/>
      <c r="J33" s="142">
        <f>ROUND(H33-I33,2)</f>
        <v>0</v>
      </c>
      <c r="K33" s="181" t="str">
        <f t="shared" si="14"/>
        <v>XXXXXXXXXX</v>
      </c>
      <c r="L33" s="76"/>
      <c r="M33" s="130">
        <f t="shared" si="15"/>
        <v>0</v>
      </c>
    </row>
    <row r="34" spans="2:13" outlineLevel="1" x14ac:dyDescent="0.25">
      <c r="B34" s="77">
        <f>'AMH Wrksht'!A55</f>
        <v>0</v>
      </c>
      <c r="C34" s="55">
        <f>'AMH Wrksht'!B55</f>
        <v>0</v>
      </c>
      <c r="D34" s="64">
        <f>'AMH Wrksht'!F55</f>
        <v>0</v>
      </c>
      <c r="E34" s="83"/>
      <c r="F34" s="75"/>
      <c r="G34" s="139">
        <f>'AMH Wrksht'!N55</f>
        <v>0</v>
      </c>
      <c r="H34" s="140">
        <f t="shared" si="13"/>
        <v>0</v>
      </c>
      <c r="I34" s="76"/>
      <c r="J34" s="142">
        <f>ROUND(H34-I34,2)</f>
        <v>0</v>
      </c>
      <c r="K34" s="181" t="str">
        <f t="shared" si="14"/>
        <v>XXXXXXXXXX</v>
      </c>
      <c r="L34" s="76"/>
      <c r="M34" s="130">
        <f t="shared" si="15"/>
        <v>0</v>
      </c>
    </row>
    <row r="35" spans="2:13" outlineLevel="1" x14ac:dyDescent="0.25">
      <c r="B35" s="77">
        <f>'AMH Wrksht'!A56</f>
        <v>0</v>
      </c>
      <c r="C35" s="55">
        <f>'AMH Wrksht'!B56</f>
        <v>0</v>
      </c>
      <c r="D35" s="64">
        <f>'AMH Wrksht'!F56</f>
        <v>0</v>
      </c>
      <c r="E35" s="83"/>
      <c r="F35" s="75"/>
      <c r="G35" s="139">
        <f>'AMH Wrksht'!N56</f>
        <v>0</v>
      </c>
      <c r="H35" s="140">
        <f t="shared" si="13"/>
        <v>0</v>
      </c>
      <c r="I35" s="76"/>
      <c r="J35" s="142">
        <f>ROUND(H35-I35,2)</f>
        <v>0</v>
      </c>
      <c r="K35" s="181" t="str">
        <f t="shared" si="14"/>
        <v>XXXXXXXXXX</v>
      </c>
      <c r="L35" s="76"/>
      <c r="M35" s="130">
        <f t="shared" si="15"/>
        <v>0</v>
      </c>
    </row>
    <row r="36" spans="2:13" ht="5.25" customHeight="1" outlineLevel="1" x14ac:dyDescent="0.25">
      <c r="B36" s="12"/>
      <c r="C36" s="13"/>
      <c r="D36" s="13"/>
      <c r="E36" s="14"/>
      <c r="K36" s="144"/>
    </row>
    <row r="37" spans="2:13" ht="15.75" outlineLevel="1" thickBot="1" x14ac:dyDescent="0.3">
      <c r="B37" s="41"/>
      <c r="C37" s="42" t="s">
        <v>124</v>
      </c>
      <c r="D37" s="42"/>
      <c r="E37" s="43"/>
      <c r="F37" s="2"/>
      <c r="G37" s="145">
        <f>SUM(G31:G36)</f>
        <v>0</v>
      </c>
      <c r="H37" s="162">
        <f t="shared" ref="H37:J37" si="16">SUM(H31:H36)</f>
        <v>0</v>
      </c>
      <c r="I37" s="162">
        <f t="shared" si="16"/>
        <v>0</v>
      </c>
      <c r="J37" s="162">
        <f t="shared" si="16"/>
        <v>0</v>
      </c>
      <c r="K37" s="182" t="e">
        <f>ROUND(MAX((F37/$D$4*$D$6)-I37,(F37-I37)/$D$5),2)</f>
        <v>#DIV/0!</v>
      </c>
      <c r="L37" s="163">
        <f>SUM(L31:L36)</f>
        <v>0</v>
      </c>
      <c r="M37" s="145">
        <f>SUM(M31:M36)</f>
        <v>0</v>
      </c>
    </row>
    <row r="38" spans="2:13" ht="15.75" customHeight="1" thickBot="1" x14ac:dyDescent="0.3">
      <c r="B38" s="12"/>
      <c r="C38" s="13"/>
      <c r="D38" s="13"/>
      <c r="E38" s="14"/>
      <c r="F38" s="147" t="str">
        <f>IF((SUM(F31:F36))&gt;F37,"Please check funding above","")</f>
        <v/>
      </c>
      <c r="L38" s="148" t="e">
        <f>MIN(K37,J37)</f>
        <v>#DIV/0!</v>
      </c>
      <c r="M38" s="149" t="s">
        <v>172</v>
      </c>
    </row>
    <row r="39" spans="2:13" ht="21" customHeight="1" x14ac:dyDescent="0.25">
      <c r="B39" s="84" t="s">
        <v>31</v>
      </c>
      <c r="C39" s="85" t="s">
        <v>123</v>
      </c>
      <c r="D39" s="13"/>
      <c r="E39" s="14"/>
    </row>
    <row r="40" spans="2:13" outlineLevel="1" x14ac:dyDescent="0.25">
      <c r="B40" s="77"/>
      <c r="C40" s="61" t="str">
        <f>'AMH Wrksht'!B14</f>
        <v>RESIDENTIAL SERVICES</v>
      </c>
      <c r="D40" s="55">
        <f>'AMH Wrksht'!F14</f>
        <v>0</v>
      </c>
      <c r="E40" s="81"/>
      <c r="F40" s="164"/>
      <c r="G40" s="164"/>
      <c r="H40" s="164"/>
      <c r="I40" s="164"/>
      <c r="J40" s="164"/>
      <c r="K40" s="164"/>
      <c r="L40" s="164"/>
      <c r="M40" s="164"/>
    </row>
    <row r="41" spans="2:13" outlineLevel="1" x14ac:dyDescent="0.25">
      <c r="B41" s="77">
        <f>'AMH Wrksht'!A15</f>
        <v>18</v>
      </c>
      <c r="C41" s="55" t="str">
        <f>'AMH Wrksht'!B15</f>
        <v>Residential Level 1</v>
      </c>
      <c r="D41" s="55" t="str">
        <f>'AMH Wrksht'!F15</f>
        <v>Days</v>
      </c>
      <c r="E41" s="83"/>
      <c r="F41" s="75"/>
      <c r="G41" s="139">
        <f>'AMH Wrksht'!K15</f>
        <v>0</v>
      </c>
      <c r="H41" s="140">
        <f>E41*G41</f>
        <v>0</v>
      </c>
      <c r="I41" s="76"/>
      <c r="J41" s="142">
        <f t="shared" ref="J41:J49" si="17">ROUND(H41-I41,2)</f>
        <v>0</v>
      </c>
      <c r="K41" s="181" t="str">
        <f t="shared" ref="K41:K49" si="18">IF(F41="","XXXXXXXXXX",ROUND(MAX((F41/$D$4*$D$6)-I41,(F41-I41)/$D$5),2))</f>
        <v>XXXXXXXXXX</v>
      </c>
      <c r="L41" s="76"/>
      <c r="M41" s="130">
        <f t="shared" ref="M41:M49" si="19">IF(E41="",0,L41/E41)</f>
        <v>0</v>
      </c>
    </row>
    <row r="42" spans="2:13" outlineLevel="1" x14ac:dyDescent="0.25">
      <c r="B42" s="77">
        <f>'AMH Wrksht'!A16</f>
        <v>19</v>
      </c>
      <c r="C42" s="55" t="str">
        <f>'AMH Wrksht'!B16</f>
        <v>Residential Level 2</v>
      </c>
      <c r="D42" s="55" t="str">
        <f>'AMH Wrksht'!F16</f>
        <v>Days</v>
      </c>
      <c r="E42" s="83"/>
      <c r="F42" s="75"/>
      <c r="G42" s="139">
        <f>'AMH Wrksht'!K16</f>
        <v>0</v>
      </c>
      <c r="H42" s="140">
        <f t="shared" ref="H42:H102" si="20">E42*G42</f>
        <v>0</v>
      </c>
      <c r="I42" s="76"/>
      <c r="J42" s="142">
        <f t="shared" si="17"/>
        <v>0</v>
      </c>
      <c r="K42" s="181" t="str">
        <f t="shared" si="18"/>
        <v>XXXXXXXXXX</v>
      </c>
      <c r="L42" s="76"/>
      <c r="M42" s="130">
        <f t="shared" si="19"/>
        <v>0</v>
      </c>
    </row>
    <row r="43" spans="2:13" outlineLevel="1" x14ac:dyDescent="0.25">
      <c r="B43" s="77">
        <f>'AMH Wrksht'!A17</f>
        <v>20</v>
      </c>
      <c r="C43" s="55" t="str">
        <f>'AMH Wrksht'!B17</f>
        <v>Residential Level 3</v>
      </c>
      <c r="D43" s="55" t="str">
        <f>'AMH Wrksht'!F17</f>
        <v>Days</v>
      </c>
      <c r="E43" s="83"/>
      <c r="F43" s="75"/>
      <c r="G43" s="139">
        <f>'AMH Wrksht'!K17</f>
        <v>0</v>
      </c>
      <c r="H43" s="140">
        <f t="shared" si="20"/>
        <v>0</v>
      </c>
      <c r="I43" s="76"/>
      <c r="J43" s="142">
        <f t="shared" si="17"/>
        <v>0</v>
      </c>
      <c r="K43" s="181" t="str">
        <f t="shared" si="18"/>
        <v>XXXXXXXXXX</v>
      </c>
      <c r="L43" s="76"/>
      <c r="M43" s="130">
        <f t="shared" si="19"/>
        <v>0</v>
      </c>
    </row>
    <row r="44" spans="2:13" outlineLevel="1" x14ac:dyDescent="0.25">
      <c r="B44" s="77">
        <f>'AMH Wrksht'!A18</f>
        <v>21</v>
      </c>
      <c r="C44" s="55" t="str">
        <f>'AMH Wrksht'!B18</f>
        <v>Residential Level 4</v>
      </c>
      <c r="D44" s="55" t="str">
        <f>'AMH Wrksht'!F18</f>
        <v>Days</v>
      </c>
      <c r="E44" s="83"/>
      <c r="F44" s="75"/>
      <c r="G44" s="139">
        <f>'AMH Wrksht'!K18</f>
        <v>0</v>
      </c>
      <c r="H44" s="140">
        <f t="shared" si="20"/>
        <v>0</v>
      </c>
      <c r="I44" s="76"/>
      <c r="J44" s="142">
        <f t="shared" si="17"/>
        <v>0</v>
      </c>
      <c r="K44" s="181" t="str">
        <f t="shared" si="18"/>
        <v>XXXXXXXXXX</v>
      </c>
      <c r="L44" s="76"/>
      <c r="M44" s="130">
        <f t="shared" si="19"/>
        <v>0</v>
      </c>
    </row>
    <row r="45" spans="2:13" outlineLevel="1" x14ac:dyDescent="0.25">
      <c r="B45" s="77">
        <f>'AMH Wrksht'!A19</f>
        <v>36</v>
      </c>
      <c r="C45" s="55" t="str">
        <f>'AMH Wrksht'!B19</f>
        <v>Room &amp; Board Level 1</v>
      </c>
      <c r="D45" s="55" t="str">
        <f>'AMH Wrksht'!F19</f>
        <v>Days</v>
      </c>
      <c r="E45" s="83"/>
      <c r="F45" s="75"/>
      <c r="G45" s="139">
        <f>'AMH Wrksht'!K19</f>
        <v>0</v>
      </c>
      <c r="H45" s="140">
        <f t="shared" si="20"/>
        <v>0</v>
      </c>
      <c r="I45" s="76"/>
      <c r="J45" s="142">
        <f t="shared" si="17"/>
        <v>0</v>
      </c>
      <c r="K45" s="181" t="str">
        <f t="shared" si="18"/>
        <v>XXXXXXXXXX</v>
      </c>
      <c r="L45" s="76"/>
      <c r="M45" s="130">
        <f t="shared" si="19"/>
        <v>0</v>
      </c>
    </row>
    <row r="46" spans="2:13" outlineLevel="1" x14ac:dyDescent="0.25">
      <c r="B46" s="77">
        <f>'AMH Wrksht'!A20</f>
        <v>37</v>
      </c>
      <c r="C46" s="55" t="str">
        <f>'AMH Wrksht'!B20</f>
        <v>Room &amp; Board Level 2</v>
      </c>
      <c r="D46" s="55" t="str">
        <f>'AMH Wrksht'!F20</f>
        <v>Days</v>
      </c>
      <c r="E46" s="83"/>
      <c r="F46" s="75"/>
      <c r="G46" s="139">
        <f>'AMH Wrksht'!K20</f>
        <v>0</v>
      </c>
      <c r="H46" s="140">
        <f t="shared" si="20"/>
        <v>0</v>
      </c>
      <c r="I46" s="76"/>
      <c r="J46" s="142">
        <f t="shared" si="17"/>
        <v>0</v>
      </c>
      <c r="K46" s="181" t="str">
        <f t="shared" si="18"/>
        <v>XXXXXXXXXX</v>
      </c>
      <c r="L46" s="76"/>
      <c r="M46" s="130">
        <f t="shared" si="19"/>
        <v>0</v>
      </c>
    </row>
    <row r="47" spans="2:13" outlineLevel="1" x14ac:dyDescent="0.25">
      <c r="B47" s="77">
        <f>'AMH Wrksht'!A21</f>
        <v>38</v>
      </c>
      <c r="C47" s="55" t="str">
        <f>'AMH Wrksht'!B21</f>
        <v>Room &amp; Board Level 3</v>
      </c>
      <c r="D47" s="55" t="str">
        <f>'AMH Wrksht'!F21</f>
        <v>Days</v>
      </c>
      <c r="E47" s="83"/>
      <c r="F47" s="75"/>
      <c r="G47" s="139">
        <f>'AMH Wrksht'!K21</f>
        <v>0</v>
      </c>
      <c r="H47" s="140">
        <f t="shared" si="20"/>
        <v>0</v>
      </c>
      <c r="I47" s="76"/>
      <c r="J47" s="142">
        <f t="shared" si="17"/>
        <v>0</v>
      </c>
      <c r="K47" s="181" t="str">
        <f t="shared" si="18"/>
        <v>XXXXXXXXXX</v>
      </c>
      <c r="L47" s="76"/>
      <c r="M47" s="130">
        <f t="shared" si="19"/>
        <v>0</v>
      </c>
    </row>
    <row r="48" spans="2:13" outlineLevel="1" x14ac:dyDescent="0.25">
      <c r="B48" s="56">
        <f>'AMH Wrksht'!A22</f>
        <v>0</v>
      </c>
      <c r="C48" s="57">
        <f>'AMH Wrksht'!B22</f>
        <v>0</v>
      </c>
      <c r="D48" s="57">
        <f>'AMH Wrksht'!F22</f>
        <v>0</v>
      </c>
      <c r="E48" s="83"/>
      <c r="F48" s="75"/>
      <c r="G48" s="139">
        <f>'AMH Wrksht'!K22</f>
        <v>0</v>
      </c>
      <c r="H48" s="140">
        <f t="shared" si="20"/>
        <v>0</v>
      </c>
      <c r="I48" s="76"/>
      <c r="J48" s="142">
        <f t="shared" si="17"/>
        <v>0</v>
      </c>
      <c r="K48" s="181" t="str">
        <f t="shared" si="18"/>
        <v>XXXXXXXXXX</v>
      </c>
      <c r="L48" s="76"/>
      <c r="M48" s="130">
        <f t="shared" si="19"/>
        <v>0</v>
      </c>
    </row>
    <row r="49" spans="2:13" outlineLevel="1" x14ac:dyDescent="0.25">
      <c r="B49" s="77">
        <f>'AMH Wrksht'!A23</f>
        <v>0</v>
      </c>
      <c r="C49" s="55">
        <f>'AMH Wrksht'!B23</f>
        <v>0</v>
      </c>
      <c r="D49" s="55">
        <f>'AMH Wrksht'!F23</f>
        <v>0</v>
      </c>
      <c r="E49" s="83"/>
      <c r="F49" s="75"/>
      <c r="G49" s="139">
        <f>'AMH Wrksht'!K23</f>
        <v>0</v>
      </c>
      <c r="H49" s="140">
        <f t="shared" si="20"/>
        <v>0</v>
      </c>
      <c r="I49" s="76"/>
      <c r="J49" s="142">
        <f t="shared" si="17"/>
        <v>0</v>
      </c>
      <c r="K49" s="181" t="str">
        <f t="shared" si="18"/>
        <v>XXXXXXXXXX</v>
      </c>
      <c r="L49" s="76"/>
      <c r="M49" s="130">
        <f t="shared" si="19"/>
        <v>0</v>
      </c>
    </row>
    <row r="50" spans="2:13" s="110" customFormat="1" hidden="1" outlineLevel="1" x14ac:dyDescent="0.25">
      <c r="B50" s="58"/>
      <c r="C50" s="58"/>
      <c r="D50" s="58"/>
      <c r="E50" s="137">
        <v>80</v>
      </c>
      <c r="F50" s="138"/>
      <c r="G50" s="139">
        <f>'AMH Wrksht'!K24</f>
        <v>0</v>
      </c>
      <c r="H50" s="140">
        <f t="shared" si="20"/>
        <v>0</v>
      </c>
      <c r="I50" s="141"/>
      <c r="J50" s="142">
        <f t="shared" ref="J50:J96" si="21">H50-I50</f>
        <v>0</v>
      </c>
      <c r="K50" s="143" t="str">
        <f t="shared" ref="K50:K96" si="22">IF(F50="","XXXXXXXXXX",ROUND((F50/$D$4*($D$4-$D$5))-I50,2))</f>
        <v>XXXXXXXXXX</v>
      </c>
      <c r="L50" s="141"/>
      <c r="M50" s="130">
        <f t="shared" ref="M50:M96" si="23">L50/E50</f>
        <v>0</v>
      </c>
    </row>
    <row r="51" spans="2:13" s="110" customFormat="1" hidden="1" outlineLevel="1" x14ac:dyDescent="0.25">
      <c r="B51" s="58"/>
      <c r="C51" s="58"/>
      <c r="D51" s="58"/>
      <c r="E51" s="137">
        <v>80</v>
      </c>
      <c r="F51" s="138"/>
      <c r="G51" s="139">
        <f>'AMH Wrksht'!K25</f>
        <v>0</v>
      </c>
      <c r="H51" s="140">
        <f t="shared" si="20"/>
        <v>0</v>
      </c>
      <c r="I51" s="141"/>
      <c r="J51" s="142">
        <f t="shared" si="21"/>
        <v>0</v>
      </c>
      <c r="K51" s="143" t="str">
        <f t="shared" si="22"/>
        <v>XXXXXXXXXX</v>
      </c>
      <c r="L51" s="141"/>
      <c r="M51" s="130">
        <f t="shared" si="23"/>
        <v>0</v>
      </c>
    </row>
    <row r="52" spans="2:13" s="110" customFormat="1" hidden="1" outlineLevel="1" x14ac:dyDescent="0.25">
      <c r="B52" s="58"/>
      <c r="C52" s="58"/>
      <c r="D52" s="58"/>
      <c r="E52" s="137">
        <v>80</v>
      </c>
      <c r="F52" s="138"/>
      <c r="G52" s="139">
        <f>'AMH Wrksht'!K26</f>
        <v>0</v>
      </c>
      <c r="H52" s="140">
        <f t="shared" si="20"/>
        <v>0</v>
      </c>
      <c r="I52" s="141"/>
      <c r="J52" s="142">
        <f t="shared" si="21"/>
        <v>0</v>
      </c>
      <c r="K52" s="143" t="str">
        <f t="shared" si="22"/>
        <v>XXXXXXXXXX</v>
      </c>
      <c r="L52" s="141"/>
      <c r="M52" s="130">
        <f t="shared" si="23"/>
        <v>0</v>
      </c>
    </row>
    <row r="53" spans="2:13" outlineLevel="1" x14ac:dyDescent="0.25">
      <c r="B53" s="77"/>
      <c r="C53" s="61" t="str">
        <f>'AMH Wrksht'!B27</f>
        <v>NON-RESIDENTIAL SERVICES</v>
      </c>
      <c r="D53" s="55">
        <f>'AMH Wrksht'!F27</f>
        <v>0</v>
      </c>
      <c r="E53" s="65"/>
      <c r="F53" s="66"/>
      <c r="G53" s="67"/>
      <c r="H53" s="66"/>
      <c r="I53" s="66"/>
      <c r="J53" s="68"/>
      <c r="K53" s="69"/>
      <c r="L53" s="66"/>
      <c r="M53" s="70"/>
    </row>
    <row r="54" spans="2:13" outlineLevel="1" x14ac:dyDescent="0.25">
      <c r="B54" s="77">
        <f>'AMH Wrksht'!A28</f>
        <v>29</v>
      </c>
      <c r="C54" s="55" t="str">
        <f>'AMH Wrksht'!B28</f>
        <v>Aftercare -  Individual</v>
      </c>
      <c r="D54" s="55" t="str">
        <f>'AMH Wrksht'!F28</f>
        <v>Hours</v>
      </c>
      <c r="E54" s="83"/>
      <c r="F54" s="75"/>
      <c r="G54" s="139">
        <f>'AMH Wrksht'!K28</f>
        <v>0</v>
      </c>
      <c r="H54" s="140">
        <f t="shared" si="20"/>
        <v>0</v>
      </c>
      <c r="I54" s="76"/>
      <c r="J54" s="142">
        <f t="shared" ref="J54:J82" si="24">ROUND(H54-I54,2)</f>
        <v>0</v>
      </c>
      <c r="K54" s="181" t="str">
        <f t="shared" ref="K54:K82" si="25">IF(F54="","XXXXXXXXXX",ROUND(MAX((F54/$D$4*$D$6)-I54,(F54-I54)/$D$5),2))</f>
        <v>XXXXXXXXXX</v>
      </c>
      <c r="L54" s="76"/>
      <c r="M54" s="130">
        <f t="shared" ref="M54:M82" si="26">IF(E54="",0,L54/E54)</f>
        <v>0</v>
      </c>
    </row>
    <row r="55" spans="2:13" outlineLevel="1" x14ac:dyDescent="0.25">
      <c r="B55" s="77">
        <f>'AMH Wrksht'!A29</f>
        <v>43</v>
      </c>
      <c r="C55" s="55" t="str">
        <f>'AMH Wrksht'!B29</f>
        <v>Aftercare - Group</v>
      </c>
      <c r="D55" s="55" t="str">
        <f>'AMH Wrksht'!F29</f>
        <v>Hours</v>
      </c>
      <c r="E55" s="83"/>
      <c r="F55" s="75"/>
      <c r="G55" s="139">
        <f>'AMH Wrksht'!K29</f>
        <v>0</v>
      </c>
      <c r="H55" s="140">
        <f t="shared" si="20"/>
        <v>0</v>
      </c>
      <c r="I55" s="76"/>
      <c r="J55" s="142">
        <f t="shared" si="24"/>
        <v>0</v>
      </c>
      <c r="K55" s="181" t="str">
        <f t="shared" si="25"/>
        <v>XXXXXXXXXX</v>
      </c>
      <c r="L55" s="76"/>
      <c r="M55" s="130">
        <f t="shared" si="26"/>
        <v>0</v>
      </c>
    </row>
    <row r="56" spans="2:13" outlineLevel="1" x14ac:dyDescent="0.25">
      <c r="B56" s="77">
        <f>'AMH Wrksht'!A30</f>
        <v>1</v>
      </c>
      <c r="C56" s="55" t="str">
        <f>'AMH Wrksht'!B30</f>
        <v>Assessment</v>
      </c>
      <c r="D56" s="55" t="str">
        <f>'AMH Wrksht'!F30</f>
        <v>Hours</v>
      </c>
      <c r="E56" s="83"/>
      <c r="F56" s="75"/>
      <c r="G56" s="139">
        <f>'AMH Wrksht'!K30</f>
        <v>0</v>
      </c>
      <c r="H56" s="140">
        <f t="shared" si="20"/>
        <v>0</v>
      </c>
      <c r="I56" s="76"/>
      <c r="J56" s="142">
        <f t="shared" si="24"/>
        <v>0</v>
      </c>
      <c r="K56" s="181" t="str">
        <f t="shared" si="25"/>
        <v>XXXXXXXXXX</v>
      </c>
      <c r="L56" s="76"/>
      <c r="M56" s="130">
        <f t="shared" si="26"/>
        <v>0</v>
      </c>
    </row>
    <row r="57" spans="2:13" outlineLevel="1" x14ac:dyDescent="0.25">
      <c r="B57" s="77">
        <f>'AMH Wrksht'!A31</f>
        <v>2</v>
      </c>
      <c r="C57" s="55" t="str">
        <f>'AMH Wrksht'!B31</f>
        <v>Case Management</v>
      </c>
      <c r="D57" s="55" t="str">
        <f>'AMH Wrksht'!F31</f>
        <v>Hours</v>
      </c>
      <c r="E57" s="83"/>
      <c r="F57" s="75"/>
      <c r="G57" s="139">
        <f>'AMH Wrksht'!K31</f>
        <v>0</v>
      </c>
      <c r="H57" s="140">
        <f t="shared" si="20"/>
        <v>0</v>
      </c>
      <c r="I57" s="76"/>
      <c r="J57" s="142">
        <f t="shared" si="24"/>
        <v>0</v>
      </c>
      <c r="K57" s="181" t="str">
        <f t="shared" si="25"/>
        <v>XXXXXXXXXX</v>
      </c>
      <c r="L57" s="76"/>
      <c r="M57" s="130">
        <f t="shared" si="26"/>
        <v>0</v>
      </c>
    </row>
    <row r="58" spans="2:13" hidden="1" outlineLevel="1" x14ac:dyDescent="0.25">
      <c r="B58" s="77">
        <f>'AMH Wrksht'!A32</f>
        <v>0</v>
      </c>
      <c r="C58" s="55">
        <f>'AMH Wrksht'!B32</f>
        <v>0</v>
      </c>
      <c r="D58" s="55">
        <f>'AMH Wrksht'!F32</f>
        <v>0</v>
      </c>
      <c r="E58" s="83"/>
      <c r="F58" s="75"/>
      <c r="G58" s="139">
        <f>'AMH Wrksht'!K32</f>
        <v>0</v>
      </c>
      <c r="H58" s="140">
        <f t="shared" si="20"/>
        <v>0</v>
      </c>
      <c r="I58" s="76"/>
      <c r="J58" s="142">
        <f t="shared" si="24"/>
        <v>0</v>
      </c>
      <c r="K58" s="181" t="str">
        <f t="shared" si="25"/>
        <v>XXXXXXXXXX</v>
      </c>
      <c r="L58" s="76"/>
      <c r="M58" s="130">
        <f t="shared" si="26"/>
        <v>0</v>
      </c>
    </row>
    <row r="59" spans="2:13" hidden="1" outlineLevel="1" x14ac:dyDescent="0.25">
      <c r="B59" s="77">
        <f>'AMH Wrksht'!A33</f>
        <v>0</v>
      </c>
      <c r="C59" s="55">
        <f>'AMH Wrksht'!B33</f>
        <v>0</v>
      </c>
      <c r="D59" s="55">
        <f>'AMH Wrksht'!F33</f>
        <v>0</v>
      </c>
      <c r="E59" s="83"/>
      <c r="F59" s="75"/>
      <c r="G59" s="139">
        <f>'AMH Wrksht'!K33</f>
        <v>0</v>
      </c>
      <c r="H59" s="140">
        <f t="shared" si="20"/>
        <v>0</v>
      </c>
      <c r="I59" s="76"/>
      <c r="J59" s="142">
        <f t="shared" si="24"/>
        <v>0</v>
      </c>
      <c r="K59" s="181" t="str">
        <f t="shared" si="25"/>
        <v>XXXXXXXXXX</v>
      </c>
      <c r="L59" s="76"/>
      <c r="M59" s="130">
        <f t="shared" si="26"/>
        <v>0</v>
      </c>
    </row>
    <row r="60" spans="2:13" outlineLevel="1" x14ac:dyDescent="0.25">
      <c r="B60" s="77">
        <f>'AMH Wrksht'!A34</f>
        <v>5</v>
      </c>
      <c r="C60" s="55" t="str">
        <f>'AMH Wrksht'!B34</f>
        <v>Day Care Services</v>
      </c>
      <c r="D60" s="55" t="str">
        <f>'AMH Wrksht'!F34</f>
        <v>Days</v>
      </c>
      <c r="E60" s="83"/>
      <c r="F60" s="75"/>
      <c r="G60" s="139">
        <f>'AMH Wrksht'!K34</f>
        <v>0</v>
      </c>
      <c r="H60" s="140">
        <f t="shared" si="20"/>
        <v>0</v>
      </c>
      <c r="I60" s="76"/>
      <c r="J60" s="142">
        <f t="shared" si="24"/>
        <v>0</v>
      </c>
      <c r="K60" s="181" t="str">
        <f t="shared" si="25"/>
        <v>XXXXXXXXXX</v>
      </c>
      <c r="L60" s="76"/>
      <c r="M60" s="130">
        <f t="shared" si="26"/>
        <v>0</v>
      </c>
    </row>
    <row r="61" spans="2:13" outlineLevel="1" x14ac:dyDescent="0.25">
      <c r="B61" s="77">
        <f>'AMH Wrksht'!A35</f>
        <v>6</v>
      </c>
      <c r="C61" s="55" t="str">
        <f>'AMH Wrksht'!B35</f>
        <v>Day/Night</v>
      </c>
      <c r="D61" s="55" t="str">
        <f>'AMH Wrksht'!F35</f>
        <v>Days</v>
      </c>
      <c r="E61" s="83"/>
      <c r="F61" s="75"/>
      <c r="G61" s="139">
        <f>'AMH Wrksht'!K35</f>
        <v>0</v>
      </c>
      <c r="H61" s="140">
        <f t="shared" si="20"/>
        <v>0</v>
      </c>
      <c r="I61" s="76"/>
      <c r="J61" s="142">
        <f t="shared" si="24"/>
        <v>0</v>
      </c>
      <c r="K61" s="181" t="str">
        <f t="shared" si="25"/>
        <v>XXXXXXXXXX</v>
      </c>
      <c r="L61" s="76"/>
      <c r="M61" s="130">
        <f t="shared" si="26"/>
        <v>0</v>
      </c>
    </row>
    <row r="62" spans="2:13" outlineLevel="1" x14ac:dyDescent="0.25">
      <c r="B62" s="77">
        <f>'AMH Wrksht'!A36</f>
        <v>7</v>
      </c>
      <c r="C62" s="55" t="str">
        <f>'AMH Wrksht'!B36</f>
        <v>Drop-In/Self Help Centers</v>
      </c>
      <c r="D62" s="55" t="str">
        <f>'AMH Wrksht'!F36</f>
        <v>Days</v>
      </c>
      <c r="E62" s="83"/>
      <c r="F62" s="75"/>
      <c r="G62" s="139">
        <f>'AMH Wrksht'!K36</f>
        <v>0</v>
      </c>
      <c r="H62" s="140">
        <f t="shared" si="20"/>
        <v>0</v>
      </c>
      <c r="I62" s="76"/>
      <c r="J62" s="142">
        <f t="shared" si="24"/>
        <v>0</v>
      </c>
      <c r="K62" s="181" t="str">
        <f t="shared" si="25"/>
        <v>XXXXXXXXXX</v>
      </c>
      <c r="L62" s="76"/>
      <c r="M62" s="130">
        <f t="shared" si="26"/>
        <v>0</v>
      </c>
    </row>
    <row r="63" spans="2:13" outlineLevel="1" x14ac:dyDescent="0.25">
      <c r="B63" s="77">
        <f>'AMH Wrksht'!A37</f>
        <v>28</v>
      </c>
      <c r="C63" s="55" t="str">
        <f>'AMH Wrksht'!B37</f>
        <v>Incidental Expenses</v>
      </c>
      <c r="D63" s="55" t="str">
        <f>'AMH Wrksht'!F37</f>
        <v>1 Unit = $50.00</v>
      </c>
      <c r="E63" s="83"/>
      <c r="F63" s="75"/>
      <c r="G63" s="139">
        <f>'AMH Wrksht'!K37</f>
        <v>0</v>
      </c>
      <c r="H63" s="140">
        <f t="shared" si="20"/>
        <v>0</v>
      </c>
      <c r="I63" s="76"/>
      <c r="J63" s="142">
        <f t="shared" si="24"/>
        <v>0</v>
      </c>
      <c r="K63" s="181" t="str">
        <f t="shared" si="25"/>
        <v>XXXXXXXXXX</v>
      </c>
      <c r="L63" s="76"/>
      <c r="M63" s="130">
        <f t="shared" si="26"/>
        <v>0</v>
      </c>
    </row>
    <row r="64" spans="2:13" outlineLevel="1" x14ac:dyDescent="0.25">
      <c r="B64" s="77">
        <f>'AMH Wrksht'!A38</f>
        <v>8</v>
      </c>
      <c r="C64" s="55" t="str">
        <f>'AMH Wrksht'!B38</f>
        <v>In-Home &amp; On Site</v>
      </c>
      <c r="D64" s="55" t="str">
        <f>'AMH Wrksht'!F38</f>
        <v>Hours</v>
      </c>
      <c r="E64" s="83"/>
      <c r="F64" s="75"/>
      <c r="G64" s="139">
        <f>'AMH Wrksht'!K38</f>
        <v>0</v>
      </c>
      <c r="H64" s="140">
        <f t="shared" si="20"/>
        <v>0</v>
      </c>
      <c r="I64" s="76"/>
      <c r="J64" s="142">
        <f t="shared" si="24"/>
        <v>0</v>
      </c>
      <c r="K64" s="181" t="str">
        <f t="shared" si="25"/>
        <v>XXXXXXXXXX</v>
      </c>
      <c r="L64" s="76"/>
      <c r="M64" s="130">
        <f t="shared" si="26"/>
        <v>0</v>
      </c>
    </row>
    <row r="65" spans="2:13" outlineLevel="1" x14ac:dyDescent="0.25">
      <c r="B65" s="77">
        <f>'AMH Wrksht'!A39</f>
        <v>10</v>
      </c>
      <c r="C65" s="55" t="str">
        <f>'AMH Wrksht'!B39</f>
        <v>Intensive Case Management</v>
      </c>
      <c r="D65" s="55" t="str">
        <f>'AMH Wrksht'!F39</f>
        <v>Hours</v>
      </c>
      <c r="E65" s="83"/>
      <c r="F65" s="75"/>
      <c r="G65" s="139">
        <f>'AMH Wrksht'!K39</f>
        <v>0</v>
      </c>
      <c r="H65" s="140">
        <f t="shared" si="20"/>
        <v>0</v>
      </c>
      <c r="I65" s="76"/>
      <c r="J65" s="142">
        <f t="shared" si="24"/>
        <v>0</v>
      </c>
      <c r="K65" s="181" t="str">
        <f t="shared" si="25"/>
        <v>XXXXXXXXXX</v>
      </c>
      <c r="L65" s="76"/>
      <c r="M65" s="130">
        <f t="shared" si="26"/>
        <v>0</v>
      </c>
    </row>
    <row r="66" spans="2:13" outlineLevel="1" x14ac:dyDescent="0.25">
      <c r="B66" s="77">
        <f>'AMH Wrksht'!A40</f>
        <v>42</v>
      </c>
      <c r="C66" s="55" t="str">
        <f>'AMH Wrksht'!B40</f>
        <v>Intervention - Group</v>
      </c>
      <c r="D66" s="55" t="str">
        <f>'AMH Wrksht'!F40</f>
        <v>Hours</v>
      </c>
      <c r="E66" s="83"/>
      <c r="F66" s="75"/>
      <c r="G66" s="139">
        <f>'AMH Wrksht'!K40</f>
        <v>0</v>
      </c>
      <c r="H66" s="140">
        <f t="shared" si="20"/>
        <v>0</v>
      </c>
      <c r="I66" s="76"/>
      <c r="J66" s="142">
        <f t="shared" si="24"/>
        <v>0</v>
      </c>
      <c r="K66" s="181" t="str">
        <f t="shared" si="25"/>
        <v>XXXXXXXXXX</v>
      </c>
      <c r="L66" s="76"/>
      <c r="M66" s="130">
        <f t="shared" si="26"/>
        <v>0</v>
      </c>
    </row>
    <row r="67" spans="2:13" outlineLevel="1" x14ac:dyDescent="0.25">
      <c r="B67" s="77">
        <f>'AMH Wrksht'!A41</f>
        <v>11</v>
      </c>
      <c r="C67" s="55" t="str">
        <f>'AMH Wrksht'!B41</f>
        <v>Intervention - Individual</v>
      </c>
      <c r="D67" s="55" t="str">
        <f>'AMH Wrksht'!F41</f>
        <v>Hours</v>
      </c>
      <c r="E67" s="83"/>
      <c r="F67" s="75"/>
      <c r="G67" s="139">
        <f>'AMH Wrksht'!K41</f>
        <v>0</v>
      </c>
      <c r="H67" s="140">
        <f t="shared" si="20"/>
        <v>0</v>
      </c>
      <c r="I67" s="76"/>
      <c r="J67" s="142">
        <f t="shared" si="24"/>
        <v>0</v>
      </c>
      <c r="K67" s="181" t="str">
        <f t="shared" si="25"/>
        <v>XXXXXXXXXX</v>
      </c>
      <c r="L67" s="76"/>
      <c r="M67" s="130">
        <f t="shared" si="26"/>
        <v>0</v>
      </c>
    </row>
    <row r="68" spans="2:13" outlineLevel="1" x14ac:dyDescent="0.25">
      <c r="B68" s="77">
        <f>'AMH Wrksht'!A42</f>
        <v>12</v>
      </c>
      <c r="C68" s="55" t="str">
        <f>'AMH Wrksht'!B42</f>
        <v>Medical Services</v>
      </c>
      <c r="D68" s="55" t="str">
        <f>'AMH Wrksht'!F42</f>
        <v>Hours</v>
      </c>
      <c r="E68" s="83"/>
      <c r="F68" s="75"/>
      <c r="G68" s="139">
        <f>'AMH Wrksht'!K42</f>
        <v>0</v>
      </c>
      <c r="H68" s="140">
        <f t="shared" si="20"/>
        <v>0</v>
      </c>
      <c r="I68" s="76"/>
      <c r="J68" s="142">
        <f t="shared" si="24"/>
        <v>0</v>
      </c>
      <c r="K68" s="181" t="str">
        <f t="shared" si="25"/>
        <v>XXXXXXXXXX</v>
      </c>
      <c r="L68" s="76"/>
      <c r="M68" s="130">
        <f t="shared" si="26"/>
        <v>0</v>
      </c>
    </row>
    <row r="69" spans="2:13" outlineLevel="1" x14ac:dyDescent="0.25">
      <c r="B69" s="77">
        <f>'AMH Wrksht'!A43</f>
        <v>40</v>
      </c>
      <c r="C69" s="55" t="str">
        <f>'AMH Wrksht'!B43</f>
        <v>Mental Health Clubhouse Services</v>
      </c>
      <c r="D69" s="55" t="str">
        <f>'AMH Wrksht'!F43</f>
        <v>Hours</v>
      </c>
      <c r="E69" s="83"/>
      <c r="F69" s="75"/>
      <c r="G69" s="139">
        <f>'AMH Wrksht'!K43</f>
        <v>0</v>
      </c>
      <c r="H69" s="140">
        <f t="shared" si="20"/>
        <v>0</v>
      </c>
      <c r="I69" s="76"/>
      <c r="J69" s="142">
        <f t="shared" si="24"/>
        <v>0</v>
      </c>
      <c r="K69" s="181" t="str">
        <f t="shared" si="25"/>
        <v>XXXXXXXXXX</v>
      </c>
      <c r="L69" s="76"/>
      <c r="M69" s="130">
        <f t="shared" si="26"/>
        <v>0</v>
      </c>
    </row>
    <row r="70" spans="2:13" outlineLevel="1" x14ac:dyDescent="0.25">
      <c r="B70" s="77">
        <f>'AMH Wrksht'!A44</f>
        <v>35</v>
      </c>
      <c r="C70" s="55" t="str">
        <f>'AMH Wrksht'!B44</f>
        <v>Outpatient - Group</v>
      </c>
      <c r="D70" s="55" t="str">
        <f>'AMH Wrksht'!F44</f>
        <v>Hours</v>
      </c>
      <c r="E70" s="83"/>
      <c r="F70" s="75"/>
      <c r="G70" s="139">
        <f>'AMH Wrksht'!K44</f>
        <v>0</v>
      </c>
      <c r="H70" s="140">
        <f t="shared" si="20"/>
        <v>0</v>
      </c>
      <c r="I70" s="76"/>
      <c r="J70" s="142">
        <f t="shared" si="24"/>
        <v>0</v>
      </c>
      <c r="K70" s="181" t="str">
        <f t="shared" si="25"/>
        <v>XXXXXXXXXX</v>
      </c>
      <c r="L70" s="76"/>
      <c r="M70" s="130">
        <f t="shared" si="26"/>
        <v>0</v>
      </c>
    </row>
    <row r="71" spans="2:13" outlineLevel="1" x14ac:dyDescent="0.25">
      <c r="B71" s="77">
        <f>'AMH Wrksht'!A45</f>
        <v>14</v>
      </c>
      <c r="C71" s="55" t="str">
        <f>'AMH Wrksht'!B45</f>
        <v>Outpatient - Individual</v>
      </c>
      <c r="D71" s="55" t="str">
        <f>'AMH Wrksht'!F45</f>
        <v>Hours</v>
      </c>
      <c r="E71" s="83"/>
      <c r="F71" s="75"/>
      <c r="G71" s="139">
        <f>'AMH Wrksht'!K45</f>
        <v>0</v>
      </c>
      <c r="H71" s="140">
        <f t="shared" si="20"/>
        <v>0</v>
      </c>
      <c r="I71" s="76"/>
      <c r="J71" s="142">
        <f t="shared" si="24"/>
        <v>0</v>
      </c>
      <c r="K71" s="181" t="str">
        <f t="shared" si="25"/>
        <v>XXXXXXXXXX</v>
      </c>
      <c r="L71" s="76"/>
      <c r="M71" s="130">
        <f t="shared" si="26"/>
        <v>0</v>
      </c>
    </row>
    <row r="72" spans="2:13" outlineLevel="1" x14ac:dyDescent="0.25">
      <c r="B72" s="77">
        <f>'AMH Wrksht'!A46</f>
        <v>15</v>
      </c>
      <c r="C72" s="55" t="str">
        <f>'AMH Wrksht'!B46</f>
        <v>Outreach</v>
      </c>
      <c r="D72" s="55" t="str">
        <f>'AMH Wrksht'!F46</f>
        <v>Hours</v>
      </c>
      <c r="E72" s="83"/>
      <c r="F72" s="75"/>
      <c r="G72" s="139">
        <f>'AMH Wrksht'!K46</f>
        <v>0</v>
      </c>
      <c r="H72" s="140">
        <f t="shared" si="20"/>
        <v>0</v>
      </c>
      <c r="I72" s="76"/>
      <c r="J72" s="142">
        <f t="shared" si="24"/>
        <v>0</v>
      </c>
      <c r="K72" s="181" t="str">
        <f t="shared" si="25"/>
        <v>XXXXXXXXXX</v>
      </c>
      <c r="L72" s="76"/>
      <c r="M72" s="130">
        <f t="shared" si="26"/>
        <v>0</v>
      </c>
    </row>
    <row r="73" spans="2:13" hidden="1" outlineLevel="1" x14ac:dyDescent="0.25">
      <c r="B73" s="77">
        <f>'AMH Wrksht'!A47</f>
        <v>41</v>
      </c>
      <c r="C73" s="55" t="str">
        <f>'AMH Wrksht'!B47</f>
        <v>Project Recovery</v>
      </c>
      <c r="D73" s="55" t="str">
        <f>'AMH Wrksht'!F47</f>
        <v>Hours</v>
      </c>
      <c r="E73" s="83"/>
      <c r="F73" s="75"/>
      <c r="G73" s="139">
        <f>'AMH Wrksht'!K47</f>
        <v>0</v>
      </c>
      <c r="H73" s="140">
        <f t="shared" si="20"/>
        <v>0</v>
      </c>
      <c r="I73" s="76"/>
      <c r="J73" s="142">
        <f t="shared" si="24"/>
        <v>0</v>
      </c>
      <c r="K73" s="181" t="str">
        <f t="shared" si="25"/>
        <v>XXXXXXXXXX</v>
      </c>
      <c r="L73" s="76"/>
      <c r="M73" s="130">
        <f t="shared" si="26"/>
        <v>0</v>
      </c>
    </row>
    <row r="74" spans="2:13" outlineLevel="1" x14ac:dyDescent="0.25">
      <c r="B74" s="77">
        <f>'AMH Wrksht'!A48</f>
        <v>47</v>
      </c>
      <c r="C74" s="55" t="str">
        <f>'AMH Wrksht'!B48</f>
        <v>Recovery Support - Group</v>
      </c>
      <c r="D74" s="55" t="str">
        <f>'AMH Wrksht'!F48</f>
        <v>Hours</v>
      </c>
      <c r="E74" s="83"/>
      <c r="F74" s="75"/>
      <c r="G74" s="139">
        <f>'AMH Wrksht'!K48</f>
        <v>0</v>
      </c>
      <c r="H74" s="140">
        <f t="shared" si="20"/>
        <v>0</v>
      </c>
      <c r="I74" s="76"/>
      <c r="J74" s="142">
        <f t="shared" si="24"/>
        <v>0</v>
      </c>
      <c r="K74" s="181" t="str">
        <f t="shared" si="25"/>
        <v>XXXXXXXXXX</v>
      </c>
      <c r="L74" s="76"/>
      <c r="M74" s="130">
        <f t="shared" si="26"/>
        <v>0</v>
      </c>
    </row>
    <row r="75" spans="2:13" outlineLevel="1" x14ac:dyDescent="0.25">
      <c r="B75" s="77">
        <f>'AMH Wrksht'!A49</f>
        <v>46</v>
      </c>
      <c r="C75" s="55" t="str">
        <f>'AMH Wrksht'!B49</f>
        <v>Recovery Support - Individual</v>
      </c>
      <c r="D75" s="55" t="str">
        <f>'AMH Wrksht'!F49</f>
        <v>Hours</v>
      </c>
      <c r="E75" s="83"/>
      <c r="F75" s="75"/>
      <c r="G75" s="139">
        <f>'AMH Wrksht'!K49</f>
        <v>0</v>
      </c>
      <c r="H75" s="140">
        <f t="shared" si="20"/>
        <v>0</v>
      </c>
      <c r="I75" s="76"/>
      <c r="J75" s="142">
        <f t="shared" si="24"/>
        <v>0</v>
      </c>
      <c r="K75" s="181" t="str">
        <f t="shared" si="25"/>
        <v>XXXXXXXXXX</v>
      </c>
      <c r="L75" s="76"/>
      <c r="M75" s="130">
        <f t="shared" si="26"/>
        <v>0</v>
      </c>
    </row>
    <row r="76" spans="2:13" outlineLevel="1" x14ac:dyDescent="0.25">
      <c r="B76" s="77">
        <f>'AMH Wrksht'!A50</f>
        <v>22</v>
      </c>
      <c r="C76" s="55" t="str">
        <f>'AMH Wrksht'!B50</f>
        <v>Respite Services</v>
      </c>
      <c r="D76" s="55" t="str">
        <f>'AMH Wrksht'!F50</f>
        <v>Hours</v>
      </c>
      <c r="E76" s="83"/>
      <c r="F76" s="75"/>
      <c r="G76" s="139">
        <f>'AMH Wrksht'!K50</f>
        <v>0</v>
      </c>
      <c r="H76" s="140">
        <f t="shared" si="20"/>
        <v>0</v>
      </c>
      <c r="I76" s="76"/>
      <c r="J76" s="142">
        <f t="shared" si="24"/>
        <v>0</v>
      </c>
      <c r="K76" s="181" t="str">
        <f t="shared" si="25"/>
        <v>XXXXXXXXXX</v>
      </c>
      <c r="L76" s="76"/>
      <c r="M76" s="130">
        <f t="shared" si="26"/>
        <v>0</v>
      </c>
    </row>
    <row r="77" spans="2:13" outlineLevel="1" x14ac:dyDescent="0.25">
      <c r="B77" s="77">
        <f>'AMH Wrksht'!A51</f>
        <v>23</v>
      </c>
      <c r="C77" s="55" t="str">
        <f>'AMH Wrksht'!B51</f>
        <v>Sheltered Employment</v>
      </c>
      <c r="D77" s="55" t="str">
        <f>'AMH Wrksht'!F51</f>
        <v>Days</v>
      </c>
      <c r="E77" s="83"/>
      <c r="F77" s="75"/>
      <c r="G77" s="139">
        <f>'AMH Wrksht'!K51</f>
        <v>0</v>
      </c>
      <c r="H77" s="140">
        <f t="shared" si="20"/>
        <v>0</v>
      </c>
      <c r="I77" s="76"/>
      <c r="J77" s="142">
        <f t="shared" si="24"/>
        <v>0</v>
      </c>
      <c r="K77" s="181" t="str">
        <f t="shared" si="25"/>
        <v>XXXXXXXXXX</v>
      </c>
      <c r="L77" s="76"/>
      <c r="M77" s="130">
        <f t="shared" si="26"/>
        <v>0</v>
      </c>
    </row>
    <row r="78" spans="2:13" outlineLevel="1" x14ac:dyDescent="0.25">
      <c r="B78" s="77">
        <f>'AMH Wrksht'!A52</f>
        <v>25</v>
      </c>
      <c r="C78" s="55" t="str">
        <f>'AMH Wrksht'!B52</f>
        <v>Supported Employment</v>
      </c>
      <c r="D78" s="55" t="str">
        <f>'AMH Wrksht'!F52</f>
        <v>Hours</v>
      </c>
      <c r="E78" s="83"/>
      <c r="F78" s="75"/>
      <c r="G78" s="139">
        <f>'AMH Wrksht'!K52</f>
        <v>0</v>
      </c>
      <c r="H78" s="140">
        <f t="shared" si="20"/>
        <v>0</v>
      </c>
      <c r="I78" s="76"/>
      <c r="J78" s="142">
        <f t="shared" si="24"/>
        <v>0</v>
      </c>
      <c r="K78" s="181" t="str">
        <f t="shared" si="25"/>
        <v>XXXXXXXXXX</v>
      </c>
      <c r="L78" s="76"/>
      <c r="M78" s="130">
        <f t="shared" si="26"/>
        <v>0</v>
      </c>
    </row>
    <row r="79" spans="2:13" outlineLevel="1" x14ac:dyDescent="0.25">
      <c r="B79" s="77">
        <f>'AMH Wrksht'!A53</f>
        <v>26</v>
      </c>
      <c r="C79" s="55" t="str">
        <f>'AMH Wrksht'!B53</f>
        <v>Supportive Housing/Living</v>
      </c>
      <c r="D79" s="55" t="str">
        <f>'AMH Wrksht'!F53</f>
        <v>Hours</v>
      </c>
      <c r="E79" s="83"/>
      <c r="F79" s="75"/>
      <c r="G79" s="139">
        <f>'AMH Wrksht'!K53</f>
        <v>0</v>
      </c>
      <c r="H79" s="140">
        <f t="shared" si="20"/>
        <v>0</v>
      </c>
      <c r="I79" s="76"/>
      <c r="J79" s="142">
        <f t="shared" si="24"/>
        <v>0</v>
      </c>
      <c r="K79" s="181" t="str">
        <f t="shared" si="25"/>
        <v>XXXXXXXXXX</v>
      </c>
      <c r="L79" s="76"/>
      <c r="M79" s="130">
        <f t="shared" si="26"/>
        <v>0</v>
      </c>
    </row>
    <row r="80" spans="2:13" outlineLevel="1" x14ac:dyDescent="0.25">
      <c r="B80" s="77">
        <f>'AMH Wrksht'!A54</f>
        <v>48</v>
      </c>
      <c r="C80" s="55" t="str">
        <f>'AMH Wrksht'!B54</f>
        <v>Training and Clinical Supervision</v>
      </c>
      <c r="D80" s="55" t="str">
        <f>'AMH Wrksht'!F54</f>
        <v>Hours</v>
      </c>
      <c r="E80" s="83"/>
      <c r="F80" s="75"/>
      <c r="G80" s="139">
        <f>'AMH Wrksht'!K54</f>
        <v>0</v>
      </c>
      <c r="H80" s="140">
        <f t="shared" si="20"/>
        <v>0</v>
      </c>
      <c r="I80" s="76"/>
      <c r="J80" s="142">
        <f t="shared" si="24"/>
        <v>0</v>
      </c>
      <c r="K80" s="181" t="str">
        <f t="shared" si="25"/>
        <v>XXXXXXXXXX</v>
      </c>
      <c r="L80" s="76"/>
      <c r="M80" s="130">
        <f t="shared" si="26"/>
        <v>0</v>
      </c>
    </row>
    <row r="81" spans="2:13" outlineLevel="1" x14ac:dyDescent="0.25">
      <c r="B81" s="77">
        <f>'AMH Wrksht'!A55</f>
        <v>0</v>
      </c>
      <c r="C81" s="55">
        <f>'AMH Wrksht'!B55</f>
        <v>0</v>
      </c>
      <c r="D81" s="55">
        <f>'AMH Wrksht'!F55</f>
        <v>0</v>
      </c>
      <c r="E81" s="83"/>
      <c r="F81" s="75"/>
      <c r="G81" s="139">
        <f>'AMH Wrksht'!K55</f>
        <v>0</v>
      </c>
      <c r="H81" s="140">
        <f t="shared" si="20"/>
        <v>0</v>
      </c>
      <c r="I81" s="76"/>
      <c r="J81" s="142">
        <f t="shared" si="24"/>
        <v>0</v>
      </c>
      <c r="K81" s="181" t="str">
        <f t="shared" si="25"/>
        <v>XXXXXXXXXX</v>
      </c>
      <c r="L81" s="76"/>
      <c r="M81" s="130">
        <f t="shared" si="26"/>
        <v>0</v>
      </c>
    </row>
    <row r="82" spans="2:13" outlineLevel="1" x14ac:dyDescent="0.25">
      <c r="B82" s="77">
        <f>'AMH Wrksht'!A56</f>
        <v>0</v>
      </c>
      <c r="C82" s="55">
        <f>'AMH Wrksht'!B56</f>
        <v>0</v>
      </c>
      <c r="D82" s="55">
        <f>'AMH Wrksht'!F56</f>
        <v>0</v>
      </c>
      <c r="E82" s="83"/>
      <c r="F82" s="75"/>
      <c r="G82" s="139">
        <f>'AMH Wrksht'!K56</f>
        <v>0</v>
      </c>
      <c r="H82" s="140">
        <f t="shared" si="20"/>
        <v>0</v>
      </c>
      <c r="I82" s="76"/>
      <c r="J82" s="142">
        <f t="shared" si="24"/>
        <v>0</v>
      </c>
      <c r="K82" s="181" t="str">
        <f t="shared" si="25"/>
        <v>XXXXXXXXXX</v>
      </c>
      <c r="L82" s="76"/>
      <c r="M82" s="130">
        <f t="shared" si="26"/>
        <v>0</v>
      </c>
    </row>
    <row r="83" spans="2:13" s="59" customFormat="1" hidden="1" outlineLevel="1" x14ac:dyDescent="0.25">
      <c r="B83" s="44"/>
      <c r="C83" s="58"/>
      <c r="D83" s="58"/>
      <c r="E83" s="137">
        <v>80</v>
      </c>
      <c r="F83" s="138"/>
      <c r="G83" s="139">
        <f>'AMH Wrksht'!K57</f>
        <v>0</v>
      </c>
      <c r="H83" s="140">
        <f t="shared" si="20"/>
        <v>0</v>
      </c>
      <c r="I83" s="141"/>
      <c r="J83" s="142">
        <f t="shared" si="21"/>
        <v>0</v>
      </c>
      <c r="K83" s="143" t="str">
        <f t="shared" si="22"/>
        <v>XXXXXXXXXX</v>
      </c>
      <c r="L83" s="141"/>
      <c r="M83" s="130">
        <f t="shared" si="23"/>
        <v>0</v>
      </c>
    </row>
    <row r="84" spans="2:13" s="59" customFormat="1" hidden="1" outlineLevel="1" x14ac:dyDescent="0.25">
      <c r="B84" s="44"/>
      <c r="C84" s="58"/>
      <c r="D84" s="58"/>
      <c r="E84" s="137">
        <v>80</v>
      </c>
      <c r="F84" s="138"/>
      <c r="G84" s="139">
        <f>'AMH Wrksht'!K58</f>
        <v>0</v>
      </c>
      <c r="H84" s="140">
        <f t="shared" si="20"/>
        <v>0</v>
      </c>
      <c r="I84" s="141"/>
      <c r="J84" s="142">
        <f t="shared" si="21"/>
        <v>0</v>
      </c>
      <c r="K84" s="143" t="str">
        <f t="shared" si="22"/>
        <v>XXXXXXXXXX</v>
      </c>
      <c r="L84" s="141"/>
      <c r="M84" s="130">
        <f t="shared" si="23"/>
        <v>0</v>
      </c>
    </row>
    <row r="85" spans="2:13" s="59" customFormat="1" hidden="1" outlineLevel="1" x14ac:dyDescent="0.25">
      <c r="B85" s="44"/>
      <c r="C85" s="58"/>
      <c r="D85" s="58"/>
      <c r="E85" s="137">
        <v>80</v>
      </c>
      <c r="F85" s="138"/>
      <c r="G85" s="139">
        <f>'AMH Wrksht'!K59</f>
        <v>0</v>
      </c>
      <c r="H85" s="140">
        <f t="shared" si="20"/>
        <v>0</v>
      </c>
      <c r="I85" s="141"/>
      <c r="J85" s="142">
        <f t="shared" si="21"/>
        <v>0</v>
      </c>
      <c r="K85" s="143" t="str">
        <f t="shared" si="22"/>
        <v>XXXXXXXXXX</v>
      </c>
      <c r="L85" s="141"/>
      <c r="M85" s="130">
        <f t="shared" si="23"/>
        <v>0</v>
      </c>
    </row>
    <row r="86" spans="2:13" outlineLevel="1" x14ac:dyDescent="0.25">
      <c r="B86" s="77"/>
      <c r="C86" s="61" t="str">
        <f>'AMH Wrksht'!B60</f>
        <v>CRISIS SERVICES</v>
      </c>
      <c r="D86" s="55">
        <f>'AMH Wrksht'!F60</f>
        <v>0</v>
      </c>
      <c r="E86" s="65"/>
      <c r="F86" s="66"/>
      <c r="G86" s="67"/>
      <c r="H86" s="66"/>
      <c r="I86" s="66"/>
      <c r="J86" s="68"/>
      <c r="K86" s="69"/>
      <c r="L86" s="66"/>
      <c r="M86" s="70"/>
    </row>
    <row r="87" spans="2:13" outlineLevel="1" x14ac:dyDescent="0.25">
      <c r="B87" s="77">
        <f>'AMH Wrksht'!A61</f>
        <v>3</v>
      </c>
      <c r="C87" s="55" t="str">
        <f>'AMH Wrksht'!B61</f>
        <v>Crisis Stabilization</v>
      </c>
      <c r="D87" s="55" t="str">
        <f>'AMH Wrksht'!F61</f>
        <v>Day</v>
      </c>
      <c r="E87" s="83"/>
      <c r="F87" s="75"/>
      <c r="G87" s="139">
        <f>'AMH Wrksht'!K61</f>
        <v>0</v>
      </c>
      <c r="H87" s="140">
        <f t="shared" si="20"/>
        <v>0</v>
      </c>
      <c r="I87" s="76"/>
      <c r="J87" s="142">
        <f t="shared" ref="J87:J93" si="27">ROUND(H87-I87,2)</f>
        <v>0</v>
      </c>
      <c r="K87" s="181" t="str">
        <f t="shared" ref="K87:K93" si="28">IF(F87="","XXXXXXXXXX",ROUND(MAX((F87/$D$4*$D$6)-I87,(F87-I87)/$D$5),2))</f>
        <v>XXXXXXXXXX</v>
      </c>
      <c r="L87" s="76"/>
      <c r="M87" s="130">
        <f t="shared" ref="M87:M93" si="29">IF(E87="",0,L87/E87)</f>
        <v>0</v>
      </c>
    </row>
    <row r="88" spans="2:13" outlineLevel="1" x14ac:dyDescent="0.25">
      <c r="B88" s="77">
        <f>'AMH Wrksht'!A62</f>
        <v>4</v>
      </c>
      <c r="C88" s="55" t="str">
        <f>'AMH Wrksht'!B62</f>
        <v>Crisis Support/Emergency - Client Specific</v>
      </c>
      <c r="D88" s="55" t="str">
        <f>'AMH Wrksht'!F62</f>
        <v>Hours</v>
      </c>
      <c r="E88" s="83"/>
      <c r="F88" s="75"/>
      <c r="G88" s="139">
        <f>'AMH Wrksht'!K62</f>
        <v>0</v>
      </c>
      <c r="H88" s="140">
        <f t="shared" si="20"/>
        <v>0</v>
      </c>
      <c r="I88" s="76"/>
      <c r="J88" s="142">
        <f t="shared" si="27"/>
        <v>0</v>
      </c>
      <c r="K88" s="181" t="str">
        <f t="shared" si="28"/>
        <v>XXXXXXXXXX</v>
      </c>
      <c r="L88" s="76"/>
      <c r="M88" s="130">
        <f t="shared" si="29"/>
        <v>0</v>
      </c>
    </row>
    <row r="89" spans="2:13" outlineLevel="1" x14ac:dyDescent="0.25">
      <c r="B89" s="77">
        <f>'AMH Wrksht'!A63</f>
        <v>4</v>
      </c>
      <c r="C89" s="55" t="str">
        <f>'AMH Wrksht'!B63</f>
        <v>Crisis Support/Emergency - Non-Client Specific</v>
      </c>
      <c r="D89" s="55" t="str">
        <f>'AMH Wrksht'!F63</f>
        <v>Hours</v>
      </c>
      <c r="E89" s="83"/>
      <c r="F89" s="75"/>
      <c r="G89" s="139">
        <f>'AMH Wrksht'!K63</f>
        <v>0</v>
      </c>
      <c r="H89" s="140">
        <f t="shared" si="20"/>
        <v>0</v>
      </c>
      <c r="I89" s="76"/>
      <c r="J89" s="142">
        <f t="shared" si="27"/>
        <v>0</v>
      </c>
      <c r="K89" s="181" t="str">
        <f t="shared" si="28"/>
        <v>XXXXXXXXXX</v>
      </c>
      <c r="L89" s="76"/>
      <c r="M89" s="130">
        <f t="shared" si="29"/>
        <v>0</v>
      </c>
    </row>
    <row r="90" spans="2:13" outlineLevel="1" x14ac:dyDescent="0.25">
      <c r="B90" s="77">
        <f>'AMH Wrksht'!A64</f>
        <v>9</v>
      </c>
      <c r="C90" s="55" t="str">
        <f>'AMH Wrksht'!B64</f>
        <v>Inpatient</v>
      </c>
      <c r="D90" s="55" t="str">
        <f>'AMH Wrksht'!F64</f>
        <v>Days</v>
      </c>
      <c r="E90" s="83"/>
      <c r="F90" s="75"/>
      <c r="G90" s="139">
        <f>'AMH Wrksht'!K64</f>
        <v>0</v>
      </c>
      <c r="H90" s="140">
        <f t="shared" si="20"/>
        <v>0</v>
      </c>
      <c r="I90" s="76"/>
      <c r="J90" s="142">
        <f t="shared" si="27"/>
        <v>0</v>
      </c>
      <c r="K90" s="181" t="str">
        <f t="shared" si="28"/>
        <v>XXXXXXXXXX</v>
      </c>
      <c r="L90" s="76"/>
      <c r="M90" s="130">
        <f t="shared" si="29"/>
        <v>0</v>
      </c>
    </row>
    <row r="91" spans="2:13" outlineLevel="1" x14ac:dyDescent="0.25">
      <c r="B91" s="77">
        <f>'AMH Wrksht'!A65</f>
        <v>39</v>
      </c>
      <c r="C91" s="55" t="str">
        <f>'AMH Wrksht'!B65</f>
        <v>Short-term Residential Treatment</v>
      </c>
      <c r="D91" s="55" t="str">
        <f>'AMH Wrksht'!F65</f>
        <v>Days</v>
      </c>
      <c r="E91" s="83"/>
      <c r="F91" s="75"/>
      <c r="G91" s="139">
        <f>'AMH Wrksht'!K65</f>
        <v>0</v>
      </c>
      <c r="H91" s="140">
        <f t="shared" si="20"/>
        <v>0</v>
      </c>
      <c r="I91" s="76"/>
      <c r="J91" s="142">
        <f t="shared" si="27"/>
        <v>0</v>
      </c>
      <c r="K91" s="181" t="str">
        <f t="shared" si="28"/>
        <v>XXXXXXXXXX</v>
      </c>
      <c r="L91" s="76"/>
      <c r="M91" s="130">
        <f t="shared" si="29"/>
        <v>0</v>
      </c>
    </row>
    <row r="92" spans="2:13" outlineLevel="1" x14ac:dyDescent="0.25">
      <c r="B92" s="77">
        <f>'AMH Wrksht'!A66</f>
        <v>0</v>
      </c>
      <c r="C92" s="55">
        <f>'AMH Wrksht'!B66</f>
        <v>0</v>
      </c>
      <c r="D92" s="55">
        <f>'AMH Wrksht'!F66</f>
        <v>0</v>
      </c>
      <c r="E92" s="83"/>
      <c r="F92" s="75"/>
      <c r="G92" s="139">
        <f>'AMH Wrksht'!K66</f>
        <v>0</v>
      </c>
      <c r="H92" s="140">
        <f t="shared" si="20"/>
        <v>0</v>
      </c>
      <c r="I92" s="76"/>
      <c r="J92" s="142">
        <f t="shared" si="27"/>
        <v>0</v>
      </c>
      <c r="K92" s="181" t="str">
        <f t="shared" si="28"/>
        <v>XXXXXXXXXX</v>
      </c>
      <c r="L92" s="76"/>
      <c r="M92" s="130">
        <f t="shared" si="29"/>
        <v>0</v>
      </c>
    </row>
    <row r="93" spans="2:13" outlineLevel="1" x14ac:dyDescent="0.25">
      <c r="B93" s="77">
        <f>'AMH Wrksht'!A67</f>
        <v>0</v>
      </c>
      <c r="C93" s="55">
        <f>'AMH Wrksht'!B67</f>
        <v>0</v>
      </c>
      <c r="D93" s="55">
        <f>'AMH Wrksht'!F67</f>
        <v>0</v>
      </c>
      <c r="E93" s="83"/>
      <c r="F93" s="75"/>
      <c r="G93" s="139">
        <f>'AMH Wrksht'!K67</f>
        <v>0</v>
      </c>
      <c r="H93" s="140">
        <f t="shared" si="20"/>
        <v>0</v>
      </c>
      <c r="I93" s="76"/>
      <c r="J93" s="142">
        <f t="shared" si="27"/>
        <v>0</v>
      </c>
      <c r="K93" s="181" t="str">
        <f t="shared" si="28"/>
        <v>XXXXXXXXXX</v>
      </c>
      <c r="L93" s="76"/>
      <c r="M93" s="130">
        <f t="shared" si="29"/>
        <v>0</v>
      </c>
    </row>
    <row r="94" spans="2:13" s="59" customFormat="1" hidden="1" outlineLevel="1" x14ac:dyDescent="0.25">
      <c r="B94" s="44"/>
      <c r="C94" s="58"/>
      <c r="D94" s="58"/>
      <c r="E94" s="137">
        <v>80</v>
      </c>
      <c r="F94" s="138"/>
      <c r="G94" s="139">
        <f>'AMH Wrksht'!K68</f>
        <v>0</v>
      </c>
      <c r="H94" s="140">
        <f t="shared" si="20"/>
        <v>0</v>
      </c>
      <c r="I94" s="141"/>
      <c r="J94" s="142">
        <f t="shared" si="21"/>
        <v>0</v>
      </c>
      <c r="K94" s="143" t="str">
        <f t="shared" si="22"/>
        <v>XXXXXXXXXX</v>
      </c>
      <c r="L94" s="141"/>
      <c r="M94" s="130">
        <f t="shared" si="23"/>
        <v>0</v>
      </c>
    </row>
    <row r="95" spans="2:13" s="59" customFormat="1" hidden="1" outlineLevel="1" x14ac:dyDescent="0.25">
      <c r="B95" s="44"/>
      <c r="C95" s="58"/>
      <c r="D95" s="58"/>
      <c r="E95" s="137">
        <v>80</v>
      </c>
      <c r="F95" s="138"/>
      <c r="G95" s="139">
        <f>'AMH Wrksht'!K69</f>
        <v>0</v>
      </c>
      <c r="H95" s="140">
        <f t="shared" si="20"/>
        <v>0</v>
      </c>
      <c r="I95" s="141"/>
      <c r="J95" s="142">
        <f t="shared" si="21"/>
        <v>0</v>
      </c>
      <c r="K95" s="143" t="str">
        <f t="shared" si="22"/>
        <v>XXXXXXXXXX</v>
      </c>
      <c r="L95" s="141"/>
      <c r="M95" s="130">
        <f t="shared" si="23"/>
        <v>0</v>
      </c>
    </row>
    <row r="96" spans="2:13" s="59" customFormat="1" hidden="1" outlineLevel="1" x14ac:dyDescent="0.25">
      <c r="B96" s="44"/>
      <c r="C96" s="58"/>
      <c r="D96" s="58"/>
      <c r="E96" s="137">
        <v>80</v>
      </c>
      <c r="F96" s="138"/>
      <c r="G96" s="139">
        <f>'AMH Wrksht'!K70</f>
        <v>0</v>
      </c>
      <c r="H96" s="140">
        <f t="shared" si="20"/>
        <v>0</v>
      </c>
      <c r="I96" s="141"/>
      <c r="J96" s="142">
        <f t="shared" si="21"/>
        <v>0</v>
      </c>
      <c r="K96" s="143" t="str">
        <f t="shared" si="22"/>
        <v>XXXXXXXXXX</v>
      </c>
      <c r="L96" s="141"/>
      <c r="M96" s="130">
        <f t="shared" si="23"/>
        <v>0</v>
      </c>
    </row>
    <row r="97" spans="2:13" outlineLevel="1" x14ac:dyDescent="0.25">
      <c r="B97" s="77"/>
      <c r="C97" s="61" t="str">
        <f>'AMH Wrksht'!B71</f>
        <v>PREVENTION SERVICES</v>
      </c>
      <c r="D97" s="55">
        <f>'AMH Wrksht'!F71</f>
        <v>0</v>
      </c>
      <c r="E97" s="65"/>
      <c r="F97" s="66"/>
      <c r="G97" s="67"/>
      <c r="H97" s="66"/>
      <c r="I97" s="66"/>
      <c r="J97" s="68"/>
      <c r="K97" s="69"/>
      <c r="L97" s="66"/>
      <c r="M97" s="70"/>
    </row>
    <row r="98" spans="2:13" outlineLevel="1" x14ac:dyDescent="0.25">
      <c r="B98" s="77">
        <f>'AMH Wrksht'!A72</f>
        <v>30</v>
      </c>
      <c r="C98" s="55" t="str">
        <f>'AMH Wrksht'!B72</f>
        <v>Information and Referral</v>
      </c>
      <c r="D98" s="55" t="str">
        <f>'AMH Wrksht'!F72</f>
        <v>Hours</v>
      </c>
      <c r="E98" s="83"/>
      <c r="F98" s="75"/>
      <c r="G98" s="139">
        <f>'AMH Wrksht'!K72</f>
        <v>0</v>
      </c>
      <c r="H98" s="140">
        <f t="shared" si="20"/>
        <v>0</v>
      </c>
      <c r="I98" s="76"/>
      <c r="J98" s="142">
        <f>ROUND(H98-I98,2)</f>
        <v>0</v>
      </c>
      <c r="K98" s="181" t="str">
        <f t="shared" ref="K98:K102" si="30">IF(F98="","XXXXXXXXXX",ROUND(MAX((F98/$D$4*$D$6)-I98,(F98-I98)/$D$5),2))</f>
        <v>XXXXXXXXXX</v>
      </c>
      <c r="L98" s="76"/>
      <c r="M98" s="130">
        <f t="shared" ref="M98:M102" si="31">IF(E98="",0,L98/E98)</f>
        <v>0</v>
      </c>
    </row>
    <row r="99" spans="2:13" outlineLevel="1" x14ac:dyDescent="0.25">
      <c r="B99" s="77">
        <f>'AMH Wrksht'!A73</f>
        <v>16</v>
      </c>
      <c r="C99" s="55" t="str">
        <f>'AMH Wrksht'!B73</f>
        <v>Prevention - Client Specific</v>
      </c>
      <c r="D99" s="55" t="str">
        <f>'AMH Wrksht'!F73</f>
        <v>Hours</v>
      </c>
      <c r="E99" s="83"/>
      <c r="F99" s="75"/>
      <c r="G99" s="139">
        <f>'AMH Wrksht'!K73</f>
        <v>0</v>
      </c>
      <c r="H99" s="140">
        <f t="shared" si="20"/>
        <v>0</v>
      </c>
      <c r="I99" s="76"/>
      <c r="J99" s="142">
        <f>ROUND(H99-I99,2)</f>
        <v>0</v>
      </c>
      <c r="K99" s="181" t="str">
        <f t="shared" si="30"/>
        <v>XXXXXXXXXX</v>
      </c>
      <c r="L99" s="76"/>
      <c r="M99" s="130">
        <f t="shared" si="31"/>
        <v>0</v>
      </c>
    </row>
    <row r="100" spans="2:13" outlineLevel="1" x14ac:dyDescent="0.25">
      <c r="B100" s="77">
        <f>'AMH Wrksht'!A74</f>
        <v>16</v>
      </c>
      <c r="C100" s="55" t="str">
        <f>'AMH Wrksht'!B74</f>
        <v>Prevention - Non-Client Specific</v>
      </c>
      <c r="D100" s="55" t="str">
        <f>'AMH Wrksht'!F74</f>
        <v>Hours</v>
      </c>
      <c r="E100" s="83"/>
      <c r="F100" s="75"/>
      <c r="G100" s="139">
        <f>'AMH Wrksht'!K74</f>
        <v>0</v>
      </c>
      <c r="H100" s="140">
        <f t="shared" si="20"/>
        <v>0</v>
      </c>
      <c r="I100" s="76"/>
      <c r="J100" s="142">
        <f>ROUND(H100-I100,2)</f>
        <v>0</v>
      </c>
      <c r="K100" s="181" t="str">
        <f t="shared" si="30"/>
        <v>XXXXXXXXXX</v>
      </c>
      <c r="L100" s="76"/>
      <c r="M100" s="130">
        <f t="shared" si="31"/>
        <v>0</v>
      </c>
    </row>
    <row r="101" spans="2:13" outlineLevel="1" x14ac:dyDescent="0.25">
      <c r="B101" s="77">
        <f>'AMH Wrksht'!A75</f>
        <v>0</v>
      </c>
      <c r="C101" s="55">
        <f>'AMH Wrksht'!B75</f>
        <v>0</v>
      </c>
      <c r="D101" s="55">
        <f>'AMH Wrksht'!F75</f>
        <v>0</v>
      </c>
      <c r="E101" s="83"/>
      <c r="F101" s="75"/>
      <c r="G101" s="139">
        <f>'AMH Wrksht'!K75</f>
        <v>0</v>
      </c>
      <c r="H101" s="140">
        <f t="shared" si="20"/>
        <v>0</v>
      </c>
      <c r="I101" s="76"/>
      <c r="J101" s="142">
        <f>ROUND(H101-I101,2)</f>
        <v>0</v>
      </c>
      <c r="K101" s="181" t="str">
        <f t="shared" si="30"/>
        <v>XXXXXXXXXX</v>
      </c>
      <c r="L101" s="76"/>
      <c r="M101" s="130">
        <f t="shared" si="31"/>
        <v>0</v>
      </c>
    </row>
    <row r="102" spans="2:13" outlineLevel="1" x14ac:dyDescent="0.25">
      <c r="B102" s="77">
        <f>'AMH Wrksht'!A76</f>
        <v>0</v>
      </c>
      <c r="C102" s="55">
        <f>'AMH Wrksht'!B76</f>
        <v>0</v>
      </c>
      <c r="D102" s="55">
        <f>'AMH Wrksht'!F76</f>
        <v>0</v>
      </c>
      <c r="E102" s="83"/>
      <c r="F102" s="75"/>
      <c r="G102" s="139">
        <f>'AMH Wrksht'!K76</f>
        <v>0</v>
      </c>
      <c r="H102" s="140">
        <f t="shared" si="20"/>
        <v>0</v>
      </c>
      <c r="I102" s="76"/>
      <c r="J102" s="142">
        <f>ROUND(H102-I102,2)</f>
        <v>0</v>
      </c>
      <c r="K102" s="181" t="str">
        <f t="shared" si="30"/>
        <v>XXXXXXXXXX</v>
      </c>
      <c r="L102" s="76"/>
      <c r="M102" s="130">
        <f t="shared" si="31"/>
        <v>0</v>
      </c>
    </row>
    <row r="103" spans="2:13" ht="5.25" customHeight="1" outlineLevel="1" x14ac:dyDescent="0.25">
      <c r="B103" s="12"/>
      <c r="C103" s="13"/>
      <c r="D103" s="13"/>
      <c r="E103" s="14"/>
      <c r="K103" s="144"/>
    </row>
    <row r="104" spans="2:13" ht="15.75" outlineLevel="1" thickBot="1" x14ac:dyDescent="0.3">
      <c r="B104" s="41"/>
      <c r="C104" s="42" t="s">
        <v>126</v>
      </c>
      <c r="D104" s="42"/>
      <c r="E104" s="43"/>
      <c r="F104" s="2"/>
      <c r="G104" s="145">
        <f>SUM(G39:G103)</f>
        <v>0</v>
      </c>
      <c r="H104" s="162">
        <f>SUM(H39:H103)</f>
        <v>0</v>
      </c>
      <c r="I104" s="162">
        <f>SUM(I39:I103)</f>
        <v>0</v>
      </c>
      <c r="J104" s="162">
        <f>SUM(J39:J103)</f>
        <v>0</v>
      </c>
      <c r="K104" s="182" t="e">
        <f>ROUND(MAX((F104/$D$4*$D$6)-I104,(F104-I104)/$D$5),2)</f>
        <v>#DIV/0!</v>
      </c>
      <c r="L104" s="163">
        <f>SUM(L39:L103)</f>
        <v>0</v>
      </c>
      <c r="M104" s="162">
        <f>SUM(M39:M103)</f>
        <v>0</v>
      </c>
    </row>
    <row r="105" spans="2:13" ht="15.75" thickBot="1" x14ac:dyDescent="0.3">
      <c r="B105" s="12"/>
      <c r="C105" s="13"/>
      <c r="D105" s="13"/>
      <c r="E105" s="14"/>
      <c r="F105" s="147" t="str">
        <f>IF((SUM(F39:F103))&gt;F104,"Please check funding above","")</f>
        <v/>
      </c>
      <c r="L105" s="148" t="e">
        <f>MIN(K104,J104)</f>
        <v>#DIV/0!</v>
      </c>
      <c r="M105" s="149" t="s">
        <v>172</v>
      </c>
    </row>
    <row r="106" spans="2:13" x14ac:dyDescent="0.25">
      <c r="B106" s="12"/>
      <c r="C106" s="13"/>
      <c r="D106" s="13"/>
      <c r="E106" s="14"/>
      <c r="F106" s="147"/>
      <c r="L106" s="154"/>
      <c r="M106" s="149"/>
    </row>
    <row r="107" spans="2:13" x14ac:dyDescent="0.25">
      <c r="B107" s="41"/>
      <c r="C107" s="42" t="s">
        <v>153</v>
      </c>
      <c r="D107" s="42"/>
      <c r="E107" s="43"/>
      <c r="F107" s="162">
        <f t="shared" ref="F107:M107" si="32">F21+F29+F37+F104</f>
        <v>0</v>
      </c>
      <c r="G107" s="145">
        <f t="shared" si="32"/>
        <v>0</v>
      </c>
      <c r="H107" s="162">
        <f t="shared" si="32"/>
        <v>0</v>
      </c>
      <c r="I107" s="162">
        <f t="shared" si="32"/>
        <v>0</v>
      </c>
      <c r="J107" s="162">
        <f t="shared" si="32"/>
        <v>0</v>
      </c>
      <c r="K107" s="146" t="e">
        <f t="shared" si="32"/>
        <v>#DIV/0!</v>
      </c>
      <c r="L107" s="162">
        <f t="shared" si="32"/>
        <v>0</v>
      </c>
      <c r="M107" s="162">
        <f t="shared" si="32"/>
        <v>0</v>
      </c>
    </row>
    <row r="108" spans="2:13" x14ac:dyDescent="0.25">
      <c r="B108" s="12"/>
      <c r="C108" s="13"/>
      <c r="D108" s="13"/>
      <c r="E108" s="14"/>
    </row>
    <row r="109" spans="2:13" x14ac:dyDescent="0.25">
      <c r="B109" s="12"/>
      <c r="C109" s="13"/>
      <c r="D109" s="13"/>
      <c r="E109" s="14"/>
    </row>
    <row r="110" spans="2:13" ht="15.75" x14ac:dyDescent="0.25">
      <c r="B110" s="95" t="s">
        <v>227</v>
      </c>
      <c r="C110" s="96"/>
      <c r="D110" s="96"/>
      <c r="E110" s="96"/>
      <c r="F110" s="96"/>
      <c r="G110" s="96"/>
      <c r="H110" s="96"/>
      <c r="I110" s="96"/>
      <c r="J110" s="96"/>
      <c r="K110" s="88"/>
      <c r="L110" s="108"/>
      <c r="M110" s="109"/>
    </row>
    <row r="111" spans="2:13" ht="15.75" x14ac:dyDescent="0.25">
      <c r="B111" s="97" t="s">
        <v>229</v>
      </c>
      <c r="C111" s="92"/>
      <c r="D111" s="92"/>
      <c r="E111" s="92"/>
      <c r="F111" s="92"/>
      <c r="G111" s="92"/>
      <c r="H111" s="92"/>
      <c r="I111" s="92"/>
      <c r="J111" s="92"/>
      <c r="K111" s="86"/>
      <c r="L111" s="110"/>
      <c r="M111" s="111"/>
    </row>
    <row r="112" spans="2:13" ht="15.75" x14ac:dyDescent="0.25">
      <c r="B112" s="97"/>
      <c r="C112" s="93"/>
      <c r="D112" s="93"/>
      <c r="E112" s="93"/>
      <c r="F112" s="93"/>
      <c r="G112" s="93"/>
      <c r="H112" s="93"/>
      <c r="I112" s="93"/>
      <c r="J112" s="93"/>
      <c r="K112" s="86"/>
      <c r="L112" s="110"/>
      <c r="M112" s="111"/>
    </row>
    <row r="113" spans="2:13" ht="15.75" x14ac:dyDescent="0.25">
      <c r="B113" s="205">
        <f>Master!$B$31</f>
        <v>0</v>
      </c>
      <c r="C113" s="206"/>
      <c r="D113" s="91"/>
      <c r="E113" s="206">
        <f>Master!$E$31</f>
        <v>0</v>
      </c>
      <c r="F113" s="206"/>
      <c r="G113" s="91"/>
      <c r="H113" s="173">
        <f>Master!$G$31</f>
        <v>0</v>
      </c>
      <c r="I113" s="92"/>
      <c r="J113" s="92"/>
      <c r="K113" s="86"/>
      <c r="L113" s="110"/>
      <c r="M113" s="111"/>
    </row>
    <row r="114" spans="2:13" ht="15.75" x14ac:dyDescent="0.25">
      <c r="B114" s="106" t="s">
        <v>230</v>
      </c>
      <c r="C114" s="107"/>
      <c r="D114" s="99"/>
      <c r="E114" s="98" t="s">
        <v>225</v>
      </c>
      <c r="F114" s="99"/>
      <c r="G114" s="100"/>
      <c r="H114" s="98" t="s">
        <v>226</v>
      </c>
      <c r="I114" s="100"/>
      <c r="J114" s="100"/>
      <c r="K114" s="87"/>
      <c r="L114" s="112"/>
      <c r="M114" s="113"/>
    </row>
    <row r="115" spans="2:13" x14ac:dyDescent="0.25">
      <c r="B115" s="12"/>
      <c r="C115" s="14"/>
      <c r="D115" s="14"/>
      <c r="E115" s="14"/>
    </row>
    <row r="116" spans="2:13" x14ac:dyDescent="0.25">
      <c r="B116" s="12"/>
      <c r="C116" s="13"/>
      <c r="D116" s="13"/>
      <c r="E116" s="14"/>
    </row>
    <row r="117" spans="2:13" x14ac:dyDescent="0.25">
      <c r="B117" s="12"/>
      <c r="C117" s="13"/>
      <c r="D117" s="13"/>
      <c r="E117" s="14"/>
    </row>
    <row r="118" spans="2:13" x14ac:dyDescent="0.25">
      <c r="B118" s="12"/>
      <c r="C118" s="13"/>
      <c r="D118" s="13"/>
      <c r="E118" s="14"/>
    </row>
    <row r="119" spans="2:13" x14ac:dyDescent="0.25">
      <c r="B119" s="12"/>
      <c r="C119" s="13"/>
      <c r="D119" s="13"/>
      <c r="E119" s="14"/>
    </row>
    <row r="120" spans="2:13" x14ac:dyDescent="0.25">
      <c r="B120" s="12"/>
      <c r="C120" s="13"/>
      <c r="D120" s="13"/>
      <c r="E120" s="14"/>
    </row>
    <row r="121" spans="2:13" x14ac:dyDescent="0.25">
      <c r="B121" s="12"/>
      <c r="C121" s="14"/>
      <c r="D121" s="14"/>
      <c r="E121" s="14"/>
    </row>
    <row r="122" spans="2:13" x14ac:dyDescent="0.25">
      <c r="B122" s="12"/>
      <c r="C122" s="14"/>
      <c r="D122" s="14"/>
    </row>
    <row r="123" spans="2:13" x14ac:dyDescent="0.25">
      <c r="B123" s="12"/>
      <c r="C123" s="14"/>
      <c r="D123" s="14"/>
    </row>
    <row r="124" spans="2:13" x14ac:dyDescent="0.25">
      <c r="B124" s="12"/>
      <c r="C124" s="14"/>
      <c r="D124" s="14"/>
    </row>
    <row r="125" spans="2:13" x14ac:dyDescent="0.25">
      <c r="B125" s="12"/>
      <c r="C125" s="13"/>
      <c r="D125" s="14"/>
    </row>
    <row r="126" spans="2:13" x14ac:dyDescent="0.25">
      <c r="B126" s="12"/>
      <c r="C126" s="13"/>
      <c r="D126" s="14"/>
    </row>
    <row r="127" spans="2:13" x14ac:dyDescent="0.25">
      <c r="B127" s="12"/>
      <c r="C127" s="13"/>
      <c r="D127" s="14"/>
    </row>
    <row r="128" spans="2:13" x14ac:dyDescent="0.25">
      <c r="B128" s="12"/>
      <c r="C128" s="13"/>
      <c r="D128" s="14"/>
    </row>
    <row r="129" spans="2:4" x14ac:dyDescent="0.25">
      <c r="B129" s="12"/>
      <c r="C129" s="13"/>
      <c r="D129" s="14"/>
    </row>
    <row r="130" spans="2:4" x14ac:dyDescent="0.25">
      <c r="B130" s="12"/>
      <c r="C130" s="13"/>
      <c r="D130" s="14"/>
    </row>
    <row r="131" spans="2:4" x14ac:dyDescent="0.25">
      <c r="B131" s="44"/>
      <c r="C131" s="14"/>
      <c r="D131" s="14"/>
    </row>
    <row r="132" spans="2:4" x14ac:dyDescent="0.25">
      <c r="B132" s="15"/>
      <c r="C132" s="16"/>
      <c r="D132" s="16"/>
    </row>
    <row r="133" spans="2:4" x14ac:dyDescent="0.25">
      <c r="B133" s="12"/>
      <c r="C133" s="13"/>
      <c r="D133" s="14"/>
    </row>
    <row r="134" spans="2:4" x14ac:dyDescent="0.25">
      <c r="B134" s="12"/>
      <c r="C134" s="13"/>
      <c r="D134" s="14"/>
    </row>
    <row r="135" spans="2:4" x14ac:dyDescent="0.25">
      <c r="B135" s="12"/>
      <c r="C135" s="13"/>
      <c r="D135" s="14"/>
    </row>
    <row r="136" spans="2:4" x14ac:dyDescent="0.25">
      <c r="B136" s="12"/>
      <c r="C136" s="13"/>
      <c r="D136" s="14"/>
    </row>
    <row r="137" spans="2:4" x14ac:dyDescent="0.25">
      <c r="B137" s="12"/>
      <c r="C137" s="13"/>
      <c r="D137" s="14"/>
    </row>
    <row r="138" spans="2:4" x14ac:dyDescent="0.25">
      <c r="B138" s="12"/>
      <c r="C138" s="13"/>
      <c r="D138" s="14"/>
    </row>
    <row r="139" spans="2:4" x14ac:dyDescent="0.25">
      <c r="B139" s="17"/>
      <c r="C139" s="13"/>
      <c r="D139" s="13"/>
    </row>
    <row r="140" spans="2:4" x14ac:dyDescent="0.25">
      <c r="B140" s="15"/>
      <c r="C140" s="16"/>
      <c r="D140" s="16"/>
    </row>
    <row r="141" spans="2:4" x14ac:dyDescent="0.25">
      <c r="B141" s="12"/>
      <c r="C141" s="13"/>
      <c r="D141" s="14"/>
    </row>
    <row r="142" spans="2:4" x14ac:dyDescent="0.25">
      <c r="B142" s="12"/>
      <c r="C142" s="13"/>
      <c r="D142" s="14"/>
    </row>
    <row r="143" spans="2:4" x14ac:dyDescent="0.25">
      <c r="B143" s="12"/>
      <c r="C143" s="13"/>
      <c r="D143" s="14"/>
    </row>
    <row r="144" spans="2:4" x14ac:dyDescent="0.25">
      <c r="B144" s="12"/>
      <c r="C144" s="13"/>
      <c r="D144" s="14"/>
    </row>
    <row r="145" spans="2:4" x14ac:dyDescent="0.25">
      <c r="B145" s="12"/>
      <c r="C145" s="13"/>
      <c r="D145" s="14"/>
    </row>
    <row r="146" spans="2:4" x14ac:dyDescent="0.25">
      <c r="B146" s="12"/>
      <c r="C146" s="13"/>
      <c r="D146" s="14"/>
    </row>
    <row r="147" spans="2:4" x14ac:dyDescent="0.25">
      <c r="B147" s="15"/>
      <c r="C147" s="14"/>
      <c r="D147" s="14"/>
    </row>
    <row r="148" spans="2:4" x14ac:dyDescent="0.25">
      <c r="B148" s="15"/>
      <c r="C148" s="16"/>
      <c r="D148" s="16"/>
    </row>
    <row r="149" spans="2:4" x14ac:dyDescent="0.25">
      <c r="B149" s="12"/>
      <c r="C149" s="13"/>
      <c r="D149" s="14"/>
    </row>
    <row r="150" spans="2:4" x14ac:dyDescent="0.25">
      <c r="B150" s="12"/>
      <c r="C150" s="13"/>
      <c r="D150" s="14"/>
    </row>
    <row r="151" spans="2:4" x14ac:dyDescent="0.25">
      <c r="B151" s="15"/>
      <c r="C151" s="14"/>
      <c r="D151" s="14"/>
    </row>
    <row r="152" spans="2:4" x14ac:dyDescent="0.25">
      <c r="B152" s="15"/>
      <c r="C152" s="16"/>
      <c r="D152" s="16"/>
    </row>
    <row r="153" spans="2:4" x14ac:dyDescent="0.25">
      <c r="B153" s="12"/>
      <c r="C153" s="13"/>
      <c r="D153" s="14"/>
    </row>
    <row r="154" spans="2:4" x14ac:dyDescent="0.25">
      <c r="B154" s="12"/>
      <c r="C154" s="13"/>
      <c r="D154" s="14"/>
    </row>
    <row r="155" spans="2:4" x14ac:dyDescent="0.25">
      <c r="B155" s="12"/>
      <c r="C155" s="13"/>
      <c r="D155" s="14"/>
    </row>
    <row r="156" spans="2:4" x14ac:dyDescent="0.25">
      <c r="B156" s="12"/>
      <c r="C156" s="13"/>
      <c r="D156" s="14"/>
    </row>
    <row r="157" spans="2:4" x14ac:dyDescent="0.25">
      <c r="B157" s="12"/>
      <c r="C157" s="13"/>
      <c r="D157" s="14"/>
    </row>
    <row r="158" spans="2:4" x14ac:dyDescent="0.25">
      <c r="B158" s="12"/>
      <c r="C158" s="13"/>
      <c r="D158" s="13"/>
    </row>
    <row r="159" spans="2:4" x14ac:dyDescent="0.25">
      <c r="B159" s="18"/>
      <c r="C159" s="45"/>
      <c r="D159" s="16"/>
    </row>
    <row r="160" spans="2:4" x14ac:dyDescent="0.25">
      <c r="B160" s="18"/>
      <c r="C160" s="16"/>
      <c r="D160" s="16"/>
    </row>
    <row r="161" spans="2:4" x14ac:dyDescent="0.25">
      <c r="B161" s="12"/>
      <c r="C161" s="13"/>
      <c r="D161" s="14"/>
    </row>
    <row r="162" spans="2:4" x14ac:dyDescent="0.25">
      <c r="B162" s="12"/>
      <c r="C162" s="13"/>
      <c r="D162" s="14"/>
    </row>
    <row r="163" spans="2:4" x14ac:dyDescent="0.25">
      <c r="B163" s="12"/>
      <c r="C163" s="14"/>
      <c r="D163" s="14"/>
    </row>
    <row r="164" spans="2:4" x14ac:dyDescent="0.25">
      <c r="B164" s="12"/>
      <c r="C164" s="13"/>
      <c r="D164" s="14"/>
    </row>
    <row r="165" spans="2:4" x14ac:dyDescent="0.25">
      <c r="B165" s="12"/>
      <c r="C165" s="13"/>
      <c r="D165" s="14"/>
    </row>
    <row r="166" spans="2:4" x14ac:dyDescent="0.25">
      <c r="B166" s="12"/>
      <c r="C166" s="13"/>
      <c r="D166" s="14"/>
    </row>
    <row r="167" spans="2:4" x14ac:dyDescent="0.25">
      <c r="B167" s="12"/>
      <c r="C167" s="14"/>
      <c r="D167" s="14"/>
    </row>
    <row r="168" spans="2:4" x14ac:dyDescent="0.25">
      <c r="B168" s="12"/>
      <c r="C168" s="14"/>
      <c r="D168" s="14"/>
    </row>
    <row r="169" spans="2:4" x14ac:dyDescent="0.25">
      <c r="B169" s="12"/>
      <c r="C169" s="14"/>
      <c r="D169" s="14"/>
    </row>
    <row r="170" spans="2:4" x14ac:dyDescent="0.25">
      <c r="B170" s="12"/>
      <c r="C170" s="14"/>
      <c r="D170" s="14"/>
    </row>
    <row r="171" spans="2:4" x14ac:dyDescent="0.25">
      <c r="B171" s="12"/>
      <c r="C171" s="13"/>
      <c r="D171" s="14"/>
    </row>
    <row r="172" spans="2:4" x14ac:dyDescent="0.25">
      <c r="B172" s="12"/>
      <c r="C172" s="13"/>
      <c r="D172" s="14"/>
    </row>
    <row r="173" spans="2:4" x14ac:dyDescent="0.25">
      <c r="B173" s="12"/>
      <c r="C173" s="13"/>
      <c r="D173" s="14"/>
    </row>
    <row r="174" spans="2:4" x14ac:dyDescent="0.25">
      <c r="B174" s="12"/>
      <c r="C174" s="13"/>
      <c r="D174" s="14"/>
    </row>
    <row r="175" spans="2:4" x14ac:dyDescent="0.25">
      <c r="B175" s="12"/>
      <c r="C175" s="14"/>
      <c r="D175" s="14"/>
    </row>
    <row r="176" spans="2:4" x14ac:dyDescent="0.25">
      <c r="B176" s="12"/>
      <c r="C176" s="14"/>
      <c r="D176" s="14"/>
    </row>
    <row r="177" spans="2:4" x14ac:dyDescent="0.25">
      <c r="B177" s="12"/>
      <c r="C177" s="14"/>
      <c r="D177" s="14"/>
    </row>
    <row r="178" spans="2:4" x14ac:dyDescent="0.25">
      <c r="B178" s="12"/>
      <c r="C178" s="13"/>
      <c r="D178" s="14"/>
    </row>
    <row r="179" spans="2:4" x14ac:dyDescent="0.25">
      <c r="B179" s="12"/>
      <c r="C179" s="14"/>
      <c r="D179" s="14"/>
    </row>
    <row r="180" spans="2:4" x14ac:dyDescent="0.25">
      <c r="B180" s="30"/>
      <c r="C180" s="46"/>
      <c r="D180" s="31"/>
    </row>
    <row r="181" spans="2:4" x14ac:dyDescent="0.25">
      <c r="B181" s="12"/>
      <c r="C181" s="14"/>
      <c r="D181" s="14"/>
    </row>
    <row r="182" spans="2:4" x14ac:dyDescent="0.25">
      <c r="B182" s="12"/>
      <c r="C182" s="13"/>
      <c r="D182" s="14"/>
    </row>
    <row r="183" spans="2:4" x14ac:dyDescent="0.25">
      <c r="B183" s="29"/>
      <c r="C183" s="47"/>
      <c r="D183" s="152"/>
    </row>
    <row r="184" spans="2:4" x14ac:dyDescent="0.25">
      <c r="B184" s="15"/>
      <c r="C184" s="47"/>
      <c r="D184" s="152"/>
    </row>
    <row r="185" spans="2:4" x14ac:dyDescent="0.25">
      <c r="B185" s="29"/>
      <c r="C185" s="14"/>
      <c r="D185" s="152"/>
    </row>
    <row r="186" spans="2:4" x14ac:dyDescent="0.25">
      <c r="B186" s="29"/>
      <c r="C186" s="14"/>
      <c r="D186" s="152"/>
    </row>
    <row r="187" spans="2:4" x14ac:dyDescent="0.25">
      <c r="B187" s="15"/>
      <c r="C187" s="47"/>
      <c r="D187" s="152"/>
    </row>
  </sheetData>
  <sheetProtection password="DE6E" sheet="1" objects="1" scenarios="1" formatColumns="0" formatRows="0"/>
  <mergeCells count="13">
    <mergeCell ref="E113:F113"/>
    <mergeCell ref="B113:C113"/>
    <mergeCell ref="G1:J1"/>
    <mergeCell ref="D2:F2"/>
    <mergeCell ref="G2:J2"/>
    <mergeCell ref="D3:F3"/>
    <mergeCell ref="G3:J3"/>
    <mergeCell ref="D4:F4"/>
    <mergeCell ref="D5:F5"/>
    <mergeCell ref="D7:F7"/>
    <mergeCell ref="D8:F8"/>
    <mergeCell ref="D1:F1"/>
    <mergeCell ref="D6:F6"/>
  </mergeCells>
  <conditionalFormatting sqref="L21">
    <cfRule type="cellIs" dxfId="22" priority="4" operator="greaterThan">
      <formula>L22</formula>
    </cfRule>
  </conditionalFormatting>
  <conditionalFormatting sqref="L29">
    <cfRule type="cellIs" dxfId="21" priority="3" operator="greaterThan">
      <formula>L30</formula>
    </cfRule>
  </conditionalFormatting>
  <conditionalFormatting sqref="L37">
    <cfRule type="cellIs" dxfId="20" priority="2" operator="greaterThan">
      <formula>L38</formula>
    </cfRule>
  </conditionalFormatting>
  <conditionalFormatting sqref="L104">
    <cfRule type="cellIs" dxfId="19" priority="1" operator="greaterThan">
      <formula>L105</formula>
    </cfRule>
  </conditionalFormatting>
  <dataValidations count="1">
    <dataValidation type="custom" allowBlank="1" showInputMessage="1" showErrorMessage="1" error="Amount Due must be equal or lesser than Unpaid Earnings. If a Funding Amount is added to this Cost Center, Amount Due must be the lesser amount between Unpaid Earnings and Prorated Share. " sqref="L15:L19 L24:L27 L32:L35 L41:L49 L54:L82 L87:L93 L98:L102">
      <formula1>IF(L15&lt;=MIN(J15,K15), TRUE, FALSE)</formula1>
    </dataValidation>
  </dataValidations>
  <hyperlinks>
    <hyperlink ref="M1" location="Master!A1" display="(Return to Master Tab)"/>
  </hyperlinks>
  <pageMargins left="0.25" right="0.25" top="0.75" bottom="0.75" header="0.3" footer="0.3"/>
  <pageSetup scale="45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2D050"/>
  </sheetPr>
  <dimension ref="A1:O117"/>
  <sheetViews>
    <sheetView showGridLines="0" showZeros="0" zoomScaleNormal="100" workbookViewId="0">
      <pane ySplit="12" topLeftCell="A13" activePane="bottomLeft" state="frozen"/>
      <selection activeCell="G1" sqref="G1:J1"/>
      <selection pane="bottomLeft" activeCell="L1" sqref="L1"/>
    </sheetView>
  </sheetViews>
  <sheetFormatPr defaultRowHeight="15" outlineLevelCol="1" x14ac:dyDescent="0.25"/>
  <cols>
    <col min="1" max="1" width="8" style="122" customWidth="1"/>
    <col min="2" max="2" width="37.7109375" style="122" customWidth="1"/>
    <col min="3" max="3" width="18.28515625" style="127" bestFit="1" customWidth="1"/>
    <col min="4" max="4" width="12" style="127" customWidth="1"/>
    <col min="5" max="5" width="16.140625" style="122" bestFit="1" customWidth="1"/>
    <col min="6" max="6" width="12.140625" style="122" bestFit="1" customWidth="1"/>
    <col min="7" max="7" width="16.140625" style="122" customWidth="1"/>
    <col min="8" max="8" width="12" style="122" customWidth="1"/>
    <col min="9" max="9" width="13.5703125" style="122" customWidth="1"/>
    <col min="10" max="10" width="12.5703125" style="122" customWidth="1"/>
    <col min="11" max="11" width="13.7109375" style="122" customWidth="1" outlineLevel="1"/>
    <col min="12" max="12" width="14.28515625" style="122" customWidth="1"/>
    <col min="13" max="13" width="13.5703125" style="122" customWidth="1"/>
    <col min="14" max="14" width="35.5703125" style="122" bestFit="1" customWidth="1"/>
    <col min="15" max="16384" width="9.140625" style="122"/>
  </cols>
  <sheetData>
    <row r="1" spans="1:15" x14ac:dyDescent="0.25">
      <c r="A1" s="180" t="str">
        <f>Master!A3</f>
        <v xml:space="preserve">a. </v>
      </c>
      <c r="B1" s="180" t="str">
        <f>Master!B3</f>
        <v>Agency Name:</v>
      </c>
      <c r="C1" s="211">
        <f>Master!C3</f>
        <v>0</v>
      </c>
      <c r="D1" s="211"/>
      <c r="E1" s="211"/>
      <c r="F1" s="211"/>
      <c r="G1" s="210" t="s">
        <v>131</v>
      </c>
      <c r="H1" s="210"/>
      <c r="I1" s="210"/>
      <c r="J1" s="210"/>
      <c r="K1" s="121"/>
      <c r="L1" s="123" t="s">
        <v>237</v>
      </c>
    </row>
    <row r="2" spans="1:15" x14ac:dyDescent="0.25">
      <c r="A2" s="180" t="str">
        <f>Master!A4</f>
        <v xml:space="preserve">b. </v>
      </c>
      <c r="B2" s="180" t="str">
        <f>Master!B4</f>
        <v>Contract No.:</v>
      </c>
      <c r="C2" s="208">
        <f>Master!C4</f>
        <v>0</v>
      </c>
      <c r="D2" s="208"/>
      <c r="E2" s="208"/>
      <c r="F2" s="208"/>
      <c r="G2" s="210" t="s">
        <v>71</v>
      </c>
      <c r="H2" s="210"/>
      <c r="I2" s="210"/>
      <c r="J2" s="210"/>
      <c r="L2" s="124" t="str">
        <f>Master!$G$1</f>
        <v>Rev.03/31/2014</v>
      </c>
    </row>
    <row r="3" spans="1:15" x14ac:dyDescent="0.25">
      <c r="A3" s="180" t="str">
        <f>Master!A5</f>
        <v xml:space="preserve">c. </v>
      </c>
      <c r="B3" s="180" t="str">
        <f>Master!B5</f>
        <v>Month/Year of :</v>
      </c>
      <c r="C3" s="212">
        <f>Master!C5</f>
        <v>0</v>
      </c>
      <c r="D3" s="212"/>
      <c r="E3" s="212"/>
      <c r="F3" s="212"/>
      <c r="I3" s="125"/>
      <c r="L3" s="124" t="str">
        <f>Master!$G$2</f>
        <v>Version: 3.2.1</v>
      </c>
    </row>
    <row r="4" spans="1:15" x14ac:dyDescent="0.25">
      <c r="A4" s="180" t="str">
        <f>Master!A6</f>
        <v xml:space="preserve">d.  </v>
      </c>
      <c r="B4" s="180" t="str">
        <f>Master!B6</f>
        <v># months in the contract:</v>
      </c>
      <c r="C4" s="208">
        <f>Master!C6</f>
        <v>0</v>
      </c>
      <c r="D4" s="208"/>
      <c r="E4" s="208"/>
      <c r="F4" s="208"/>
      <c r="I4" s="125"/>
    </row>
    <row r="5" spans="1:15" x14ac:dyDescent="0.25">
      <c r="A5" s="180" t="str">
        <f>Master!A7</f>
        <v>e.</v>
      </c>
      <c r="B5" s="180" t="str">
        <f>Master!B7</f>
        <v># months remaining (including month in c.):</v>
      </c>
      <c r="C5" s="208">
        <f>Master!C7</f>
        <v>0</v>
      </c>
      <c r="D5" s="208"/>
      <c r="E5" s="208"/>
      <c r="F5" s="208"/>
    </row>
    <row r="6" spans="1:15" s="177" customFormat="1" x14ac:dyDescent="0.25">
      <c r="A6" s="180" t="str">
        <f>Master!A8</f>
        <v xml:space="preserve">f.  </v>
      </c>
      <c r="B6" s="180" t="str">
        <f>Master!B8</f>
        <v># months incurred (including month in c.):</v>
      </c>
      <c r="C6" s="208">
        <f>Master!C8</f>
        <v>0</v>
      </c>
      <c r="D6" s="208"/>
      <c r="E6" s="208"/>
      <c r="F6" s="208"/>
    </row>
    <row r="7" spans="1:15" x14ac:dyDescent="0.25">
      <c r="A7" s="180" t="str">
        <f>Master!A9</f>
        <v xml:space="preserve">g.  </v>
      </c>
      <c r="B7" s="180" t="str">
        <f>Master!B9</f>
        <v>Federal ID:</v>
      </c>
      <c r="C7" s="208">
        <f>Master!C9</f>
        <v>0</v>
      </c>
      <c r="D7" s="208"/>
      <c r="E7" s="208"/>
      <c r="F7" s="208"/>
    </row>
    <row r="8" spans="1:15" x14ac:dyDescent="0.25">
      <c r="A8" s="180" t="str">
        <f>Master!A10</f>
        <v>h.</v>
      </c>
      <c r="B8" s="180" t="str">
        <f>Master!B10</f>
        <v>Address:</v>
      </c>
      <c r="C8" s="208">
        <f>Master!C10</f>
        <v>0</v>
      </c>
      <c r="D8" s="208"/>
      <c r="E8" s="208"/>
      <c r="F8" s="208"/>
      <c r="G8" s="126"/>
      <c r="H8" s="126"/>
      <c r="I8" s="126"/>
      <c r="J8" s="126"/>
    </row>
    <row r="9" spans="1:15" x14ac:dyDescent="0.25">
      <c r="K9" s="128" t="s">
        <v>134</v>
      </c>
      <c r="L9" s="129" t="s">
        <v>98</v>
      </c>
    </row>
    <row r="10" spans="1:15" ht="51" x14ac:dyDescent="0.25">
      <c r="A10" s="3" t="s">
        <v>9</v>
      </c>
      <c r="B10" s="3" t="s">
        <v>5</v>
      </c>
      <c r="C10" s="3" t="s">
        <v>97</v>
      </c>
      <c r="D10" s="3" t="s">
        <v>94</v>
      </c>
      <c r="E10" s="3" t="s">
        <v>217</v>
      </c>
      <c r="F10" s="3" t="s">
        <v>218</v>
      </c>
      <c r="G10" s="4" t="s">
        <v>72</v>
      </c>
      <c r="H10" s="4" t="s">
        <v>7</v>
      </c>
      <c r="I10" s="4" t="s">
        <v>10</v>
      </c>
      <c r="J10" s="3" t="s">
        <v>73</v>
      </c>
      <c r="K10" s="3" t="s">
        <v>135</v>
      </c>
      <c r="L10" s="3" t="s">
        <v>77</v>
      </c>
    </row>
    <row r="11" spans="1:15" x14ac:dyDescent="0.25">
      <c r="A11" s="5"/>
      <c r="B11" s="5"/>
      <c r="C11" s="5"/>
      <c r="D11" s="5"/>
      <c r="E11" s="5"/>
      <c r="F11" s="5"/>
      <c r="G11" s="6" t="s">
        <v>79</v>
      </c>
      <c r="H11" s="6"/>
      <c r="I11" s="6"/>
      <c r="J11" s="7"/>
      <c r="K11" s="7" t="s">
        <v>136</v>
      </c>
      <c r="L11" s="7" t="s">
        <v>137</v>
      </c>
    </row>
    <row r="12" spans="1:15" x14ac:dyDescent="0.25">
      <c r="A12" s="8" t="s">
        <v>38</v>
      </c>
      <c r="B12" s="8" t="s">
        <v>39</v>
      </c>
      <c r="C12" s="8" t="s">
        <v>40</v>
      </c>
      <c r="D12" s="8" t="s">
        <v>41</v>
      </c>
      <c r="E12" s="8" t="s">
        <v>42</v>
      </c>
      <c r="F12" s="8" t="s">
        <v>43</v>
      </c>
      <c r="G12" s="8" t="s">
        <v>44</v>
      </c>
      <c r="H12" s="8" t="s">
        <v>45</v>
      </c>
      <c r="I12" s="8" t="s">
        <v>46</v>
      </c>
      <c r="J12" s="8" t="s">
        <v>47</v>
      </c>
      <c r="K12" s="8" t="s">
        <v>100</v>
      </c>
      <c r="L12" s="8" t="s">
        <v>187</v>
      </c>
    </row>
    <row r="13" spans="1:15" ht="5.2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15" ht="15.75" customHeight="1" x14ac:dyDescent="0.25">
      <c r="A14" s="9"/>
      <c r="B14" s="60" t="s">
        <v>164</v>
      </c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5" ht="15.75" customHeight="1" x14ac:dyDescent="0.25">
      <c r="A15" s="77">
        <v>18</v>
      </c>
      <c r="B15" s="78" t="s">
        <v>55</v>
      </c>
      <c r="C15" s="79" t="s">
        <v>48</v>
      </c>
      <c r="D15" s="79" t="s">
        <v>95</v>
      </c>
      <c r="E15" s="79" t="s">
        <v>83</v>
      </c>
      <c r="F15" s="80" t="s">
        <v>83</v>
      </c>
      <c r="G15" s="74"/>
      <c r="H15" s="74"/>
      <c r="I15" s="74"/>
      <c r="J15" s="130">
        <f t="shared" ref="J15:J21" si="0">SUM(H15:I15)</f>
        <v>0</v>
      </c>
      <c r="K15" s="74"/>
      <c r="L15" s="130">
        <f t="shared" ref="L15:L21" si="1">G15-J15-K15</f>
        <v>0</v>
      </c>
      <c r="M15" s="72"/>
      <c r="N15" s="1"/>
      <c r="O15" s="73"/>
    </row>
    <row r="16" spans="1:15" x14ac:dyDescent="0.25">
      <c r="A16" s="77">
        <v>19</v>
      </c>
      <c r="B16" s="78" t="s">
        <v>56</v>
      </c>
      <c r="C16" s="79" t="s">
        <v>48</v>
      </c>
      <c r="D16" s="79" t="s">
        <v>95</v>
      </c>
      <c r="E16" s="79" t="s">
        <v>83</v>
      </c>
      <c r="F16" s="80" t="s">
        <v>83</v>
      </c>
      <c r="G16" s="74"/>
      <c r="H16" s="74"/>
      <c r="I16" s="74"/>
      <c r="J16" s="130">
        <f t="shared" si="0"/>
        <v>0</v>
      </c>
      <c r="K16" s="74"/>
      <c r="L16" s="130">
        <f t="shared" si="1"/>
        <v>0</v>
      </c>
      <c r="M16" s="72"/>
      <c r="N16" s="1"/>
      <c r="O16" s="73"/>
    </row>
    <row r="17" spans="1:15" x14ac:dyDescent="0.25">
      <c r="A17" s="77">
        <v>20</v>
      </c>
      <c r="B17" s="78" t="s">
        <v>57</v>
      </c>
      <c r="C17" s="79" t="s">
        <v>48</v>
      </c>
      <c r="D17" s="79" t="s">
        <v>95</v>
      </c>
      <c r="E17" s="79" t="s">
        <v>83</v>
      </c>
      <c r="F17" s="80" t="s">
        <v>83</v>
      </c>
      <c r="G17" s="74"/>
      <c r="H17" s="74"/>
      <c r="I17" s="74"/>
      <c r="J17" s="130">
        <f t="shared" si="0"/>
        <v>0</v>
      </c>
      <c r="K17" s="131"/>
      <c r="L17" s="130">
        <f t="shared" si="1"/>
        <v>0</v>
      </c>
      <c r="M17" s="72"/>
      <c r="N17" s="1"/>
      <c r="O17" s="73"/>
    </row>
    <row r="18" spans="1:15" x14ac:dyDescent="0.25">
      <c r="A18" s="77">
        <v>21</v>
      </c>
      <c r="B18" s="78" t="s">
        <v>58</v>
      </c>
      <c r="C18" s="79" t="s">
        <v>48</v>
      </c>
      <c r="D18" s="79" t="s">
        <v>95</v>
      </c>
      <c r="E18" s="79" t="s">
        <v>83</v>
      </c>
      <c r="F18" s="80" t="s">
        <v>83</v>
      </c>
      <c r="G18" s="74"/>
      <c r="H18" s="74"/>
      <c r="I18" s="74"/>
      <c r="J18" s="130">
        <f t="shared" si="0"/>
        <v>0</v>
      </c>
      <c r="K18" s="131"/>
      <c r="L18" s="130">
        <f t="shared" si="1"/>
        <v>0</v>
      </c>
      <c r="M18" s="72"/>
      <c r="N18" s="1"/>
      <c r="O18" s="73"/>
    </row>
    <row r="19" spans="1:15" x14ac:dyDescent="0.25">
      <c r="A19" s="77">
        <v>36</v>
      </c>
      <c r="B19" s="78" t="s">
        <v>66</v>
      </c>
      <c r="C19" s="79" t="s">
        <v>48</v>
      </c>
      <c r="D19" s="79" t="s">
        <v>95</v>
      </c>
      <c r="E19" s="79" t="s">
        <v>83</v>
      </c>
      <c r="F19" s="79" t="s">
        <v>83</v>
      </c>
      <c r="G19" s="74"/>
      <c r="H19" s="74"/>
      <c r="I19" s="74"/>
      <c r="J19" s="130">
        <f t="shared" si="0"/>
        <v>0</v>
      </c>
      <c r="K19" s="131"/>
      <c r="L19" s="130">
        <f t="shared" si="1"/>
        <v>0</v>
      </c>
      <c r="M19" s="72"/>
      <c r="N19" s="1"/>
      <c r="O19" s="73"/>
    </row>
    <row r="20" spans="1:15" x14ac:dyDescent="0.25">
      <c r="A20" s="77">
        <v>37</v>
      </c>
      <c r="B20" s="78" t="s">
        <v>67</v>
      </c>
      <c r="C20" s="79" t="s">
        <v>48</v>
      </c>
      <c r="D20" s="79" t="s">
        <v>95</v>
      </c>
      <c r="E20" s="79" t="s">
        <v>83</v>
      </c>
      <c r="F20" s="79" t="s">
        <v>83</v>
      </c>
      <c r="G20" s="74"/>
      <c r="H20" s="74"/>
      <c r="I20" s="74"/>
      <c r="J20" s="130">
        <f t="shared" si="0"/>
        <v>0</v>
      </c>
      <c r="K20" s="74"/>
      <c r="L20" s="130">
        <f t="shared" si="1"/>
        <v>0</v>
      </c>
      <c r="M20" s="72"/>
      <c r="N20" s="1"/>
      <c r="O20" s="73"/>
    </row>
    <row r="21" spans="1:15" x14ac:dyDescent="0.25">
      <c r="A21" s="77">
        <v>38</v>
      </c>
      <c r="B21" s="81" t="s">
        <v>68</v>
      </c>
      <c r="C21" s="79" t="s">
        <v>48</v>
      </c>
      <c r="D21" s="79" t="s">
        <v>95</v>
      </c>
      <c r="E21" s="79" t="s">
        <v>83</v>
      </c>
      <c r="F21" s="80" t="s">
        <v>83</v>
      </c>
      <c r="G21" s="74"/>
      <c r="H21" s="74"/>
      <c r="I21" s="74"/>
      <c r="J21" s="130">
        <f t="shared" si="0"/>
        <v>0</v>
      </c>
      <c r="K21" s="131"/>
      <c r="L21" s="130">
        <f t="shared" si="1"/>
        <v>0</v>
      </c>
      <c r="M21" s="72"/>
      <c r="N21" s="1"/>
      <c r="O21" s="73"/>
    </row>
    <row r="22" spans="1:15" x14ac:dyDescent="0.25">
      <c r="A22" s="10"/>
      <c r="B22" s="11"/>
      <c r="C22" s="11"/>
      <c r="D22" s="11"/>
      <c r="E22" s="11"/>
      <c r="F22" s="11"/>
      <c r="G22" s="74"/>
      <c r="H22" s="74"/>
      <c r="I22" s="74"/>
      <c r="J22" s="130">
        <f t="shared" ref="J22:J23" si="2">SUM(H22:I22)</f>
        <v>0</v>
      </c>
      <c r="K22" s="74"/>
      <c r="L22" s="130">
        <f t="shared" ref="L22:L23" si="3">G22-J22-K22</f>
        <v>0</v>
      </c>
      <c r="M22" s="72"/>
      <c r="N22" s="1"/>
      <c r="O22" s="73"/>
    </row>
    <row r="23" spans="1:15" x14ac:dyDescent="0.25">
      <c r="A23" s="133"/>
      <c r="B23" s="134"/>
      <c r="C23" s="134"/>
      <c r="D23" s="134"/>
      <c r="E23" s="134"/>
      <c r="F23" s="134"/>
      <c r="G23" s="74"/>
      <c r="H23" s="74"/>
      <c r="I23" s="74"/>
      <c r="J23" s="130">
        <f t="shared" si="2"/>
        <v>0</v>
      </c>
      <c r="K23" s="74"/>
      <c r="L23" s="130">
        <f t="shared" si="3"/>
        <v>0</v>
      </c>
      <c r="M23" s="72"/>
      <c r="N23" s="1"/>
      <c r="O23" s="73"/>
    </row>
    <row r="24" spans="1:15" ht="5.2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5" ht="5.2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5" ht="5.2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5" ht="15.75" customHeight="1" x14ac:dyDescent="0.25">
      <c r="A27" s="84"/>
      <c r="B27" s="85" t="s">
        <v>165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5" x14ac:dyDescent="0.25">
      <c r="A28" s="77">
        <v>29</v>
      </c>
      <c r="B28" s="78" t="s">
        <v>21</v>
      </c>
      <c r="C28" s="79" t="s">
        <v>48</v>
      </c>
      <c r="D28" s="79" t="s">
        <v>95</v>
      </c>
      <c r="E28" s="79" t="s">
        <v>81</v>
      </c>
      <c r="F28" s="80" t="s">
        <v>87</v>
      </c>
      <c r="G28" s="74"/>
      <c r="H28" s="74"/>
      <c r="I28" s="74"/>
      <c r="J28" s="130">
        <f t="shared" ref="J28:J51" si="4">SUM(H28:I28)</f>
        <v>0</v>
      </c>
      <c r="K28" s="131"/>
      <c r="L28" s="130">
        <f t="shared" ref="L28:L52" si="5">G28-J28-K28</f>
        <v>0</v>
      </c>
      <c r="M28" s="72"/>
      <c r="N28" s="71"/>
      <c r="O28" s="73"/>
    </row>
    <row r="29" spans="1:15" x14ac:dyDescent="0.25">
      <c r="A29" s="77">
        <v>43</v>
      </c>
      <c r="B29" s="78" t="s">
        <v>25</v>
      </c>
      <c r="C29" s="79" t="s">
        <v>48</v>
      </c>
      <c r="D29" s="79" t="s">
        <v>95</v>
      </c>
      <c r="E29" s="79" t="s">
        <v>81</v>
      </c>
      <c r="F29" s="79" t="s">
        <v>87</v>
      </c>
      <c r="G29" s="74"/>
      <c r="H29" s="74"/>
      <c r="I29" s="74"/>
      <c r="J29" s="130">
        <f t="shared" si="4"/>
        <v>0</v>
      </c>
      <c r="K29" s="131"/>
      <c r="L29" s="130">
        <f t="shared" si="5"/>
        <v>0</v>
      </c>
      <c r="M29" s="72"/>
      <c r="N29" s="71"/>
      <c r="O29" s="73"/>
    </row>
    <row r="30" spans="1:15" x14ac:dyDescent="0.25">
      <c r="A30" s="77">
        <v>1</v>
      </c>
      <c r="B30" s="78" t="s">
        <v>11</v>
      </c>
      <c r="C30" s="79" t="s">
        <v>48</v>
      </c>
      <c r="D30" s="79" t="s">
        <v>95</v>
      </c>
      <c r="E30" s="79" t="s">
        <v>81</v>
      </c>
      <c r="F30" s="79" t="s">
        <v>87</v>
      </c>
      <c r="G30" s="74"/>
      <c r="H30" s="74"/>
      <c r="I30" s="74"/>
      <c r="J30" s="130">
        <f t="shared" si="4"/>
        <v>0</v>
      </c>
      <c r="K30" s="131"/>
      <c r="L30" s="130">
        <f t="shared" si="5"/>
        <v>0</v>
      </c>
      <c r="M30" s="72"/>
      <c r="N30" s="71"/>
      <c r="O30" s="73"/>
    </row>
    <row r="31" spans="1:15" x14ac:dyDescent="0.25">
      <c r="A31" s="77">
        <v>31</v>
      </c>
      <c r="B31" s="78" t="s">
        <v>64</v>
      </c>
      <c r="C31" s="79" t="s">
        <v>48</v>
      </c>
      <c r="D31" s="79" t="s">
        <v>95</v>
      </c>
      <c r="E31" s="79" t="s">
        <v>83</v>
      </c>
      <c r="F31" s="79" t="s">
        <v>83</v>
      </c>
      <c r="G31" s="74"/>
      <c r="H31" s="74"/>
      <c r="I31" s="74"/>
      <c r="J31" s="130">
        <f t="shared" si="4"/>
        <v>0</v>
      </c>
      <c r="K31" s="131"/>
      <c r="L31" s="130">
        <f t="shared" si="5"/>
        <v>0</v>
      </c>
      <c r="M31" s="72"/>
      <c r="N31" s="1"/>
      <c r="O31" s="73"/>
    </row>
    <row r="32" spans="1:15" x14ac:dyDescent="0.25">
      <c r="A32" s="77">
        <v>2</v>
      </c>
      <c r="B32" s="78" t="s">
        <v>12</v>
      </c>
      <c r="C32" s="79" t="s">
        <v>48</v>
      </c>
      <c r="D32" s="79" t="s">
        <v>95</v>
      </c>
      <c r="E32" s="79" t="s">
        <v>81</v>
      </c>
      <c r="F32" s="79" t="s">
        <v>87</v>
      </c>
      <c r="G32" s="74"/>
      <c r="H32" s="74"/>
      <c r="I32" s="74"/>
      <c r="J32" s="130">
        <f t="shared" si="4"/>
        <v>0</v>
      </c>
      <c r="K32" s="131"/>
      <c r="L32" s="130">
        <f t="shared" si="5"/>
        <v>0</v>
      </c>
      <c r="M32" s="72"/>
      <c r="N32" s="1"/>
      <c r="O32" s="73"/>
    </row>
    <row r="33" spans="1:15" hidden="1" x14ac:dyDescent="0.25">
      <c r="A33" s="77"/>
      <c r="B33" s="78"/>
      <c r="C33" s="79"/>
      <c r="D33" s="79"/>
      <c r="E33" s="79"/>
      <c r="F33" s="79"/>
      <c r="G33" s="74"/>
      <c r="H33" s="74"/>
      <c r="I33" s="74"/>
      <c r="J33" s="130">
        <f t="shared" si="4"/>
        <v>0</v>
      </c>
      <c r="K33" s="131"/>
      <c r="L33" s="130">
        <f t="shared" si="5"/>
        <v>0</v>
      </c>
      <c r="M33" s="72"/>
      <c r="N33" s="1"/>
      <c r="O33" s="73"/>
    </row>
    <row r="34" spans="1:15" hidden="1" x14ac:dyDescent="0.25">
      <c r="A34" s="77"/>
      <c r="B34" s="81"/>
      <c r="C34" s="79"/>
      <c r="D34" s="79"/>
      <c r="E34" s="79"/>
      <c r="F34" s="79"/>
      <c r="G34" s="74"/>
      <c r="H34" s="74"/>
      <c r="I34" s="74"/>
      <c r="J34" s="130">
        <f t="shared" si="4"/>
        <v>0</v>
      </c>
      <c r="K34" s="131"/>
      <c r="L34" s="130">
        <f t="shared" si="5"/>
        <v>0</v>
      </c>
      <c r="M34" s="72"/>
      <c r="N34" s="1"/>
      <c r="O34" s="73"/>
    </row>
    <row r="35" spans="1:15" x14ac:dyDescent="0.25">
      <c r="A35" s="77">
        <v>6</v>
      </c>
      <c r="B35" s="81" t="s">
        <v>13</v>
      </c>
      <c r="C35" s="79" t="s">
        <v>48</v>
      </c>
      <c r="D35" s="79" t="s">
        <v>95</v>
      </c>
      <c r="E35" s="79" t="s">
        <v>83</v>
      </c>
      <c r="F35" s="79" t="s">
        <v>83</v>
      </c>
      <c r="G35" s="74"/>
      <c r="H35" s="74"/>
      <c r="I35" s="74"/>
      <c r="J35" s="130">
        <f t="shared" si="4"/>
        <v>0</v>
      </c>
      <c r="K35" s="131"/>
      <c r="L35" s="130">
        <f t="shared" si="5"/>
        <v>0</v>
      </c>
      <c r="M35" s="72"/>
      <c r="N35" s="1"/>
      <c r="O35" s="73"/>
    </row>
    <row r="36" spans="1:15" x14ac:dyDescent="0.25">
      <c r="A36" s="77">
        <v>28</v>
      </c>
      <c r="B36" s="81" t="s">
        <v>122</v>
      </c>
      <c r="C36" s="79" t="s">
        <v>48</v>
      </c>
      <c r="D36" s="79" t="s">
        <v>95</v>
      </c>
      <c r="E36" s="79" t="s">
        <v>93</v>
      </c>
      <c r="F36" s="79" t="s">
        <v>88</v>
      </c>
      <c r="G36" s="74"/>
      <c r="H36" s="74"/>
      <c r="I36" s="74"/>
      <c r="J36" s="130">
        <f t="shared" si="4"/>
        <v>0</v>
      </c>
      <c r="K36" s="131"/>
      <c r="L36" s="130">
        <f t="shared" si="5"/>
        <v>0</v>
      </c>
      <c r="M36" s="72"/>
      <c r="N36" s="1"/>
      <c r="O36" s="73"/>
    </row>
    <row r="37" spans="1:15" x14ac:dyDescent="0.25">
      <c r="A37" s="77">
        <v>8</v>
      </c>
      <c r="B37" s="81" t="s">
        <v>15</v>
      </c>
      <c r="C37" s="79" t="s">
        <v>48</v>
      </c>
      <c r="D37" s="79" t="s">
        <v>95</v>
      </c>
      <c r="E37" s="79" t="s">
        <v>81</v>
      </c>
      <c r="F37" s="79" t="s">
        <v>87</v>
      </c>
      <c r="G37" s="74"/>
      <c r="H37" s="74"/>
      <c r="I37" s="74"/>
      <c r="J37" s="130">
        <f t="shared" si="4"/>
        <v>0</v>
      </c>
      <c r="K37" s="131"/>
      <c r="L37" s="130">
        <f t="shared" si="5"/>
        <v>0</v>
      </c>
      <c r="M37" s="72"/>
      <c r="N37" s="1"/>
      <c r="O37" s="73"/>
    </row>
    <row r="38" spans="1:15" x14ac:dyDescent="0.25">
      <c r="A38" s="77">
        <v>10</v>
      </c>
      <c r="B38" s="78" t="s">
        <v>53</v>
      </c>
      <c r="C38" s="79" t="s">
        <v>48</v>
      </c>
      <c r="D38" s="79" t="s">
        <v>95</v>
      </c>
      <c r="E38" s="79" t="s">
        <v>81</v>
      </c>
      <c r="F38" s="80" t="s">
        <v>87</v>
      </c>
      <c r="G38" s="74"/>
      <c r="H38" s="74"/>
      <c r="I38" s="74"/>
      <c r="J38" s="130">
        <f t="shared" si="4"/>
        <v>0</v>
      </c>
      <c r="K38" s="131"/>
      <c r="L38" s="130">
        <f t="shared" si="5"/>
        <v>0</v>
      </c>
      <c r="M38" s="72"/>
      <c r="N38" s="1"/>
      <c r="O38" s="73"/>
    </row>
    <row r="39" spans="1:15" x14ac:dyDescent="0.25">
      <c r="A39" s="77">
        <v>42</v>
      </c>
      <c r="B39" s="78" t="s">
        <v>24</v>
      </c>
      <c r="C39" s="79" t="s">
        <v>48</v>
      </c>
      <c r="D39" s="79" t="s">
        <v>95</v>
      </c>
      <c r="E39" s="79" t="s">
        <v>81</v>
      </c>
      <c r="F39" s="80" t="s">
        <v>87</v>
      </c>
      <c r="G39" s="74"/>
      <c r="H39" s="74"/>
      <c r="I39" s="74"/>
      <c r="J39" s="130">
        <f t="shared" si="4"/>
        <v>0</v>
      </c>
      <c r="K39" s="131"/>
      <c r="L39" s="130">
        <f t="shared" si="5"/>
        <v>0</v>
      </c>
      <c r="M39" s="72"/>
      <c r="N39" s="1"/>
      <c r="O39" s="73"/>
    </row>
    <row r="40" spans="1:15" x14ac:dyDescent="0.25">
      <c r="A40" s="77">
        <v>11</v>
      </c>
      <c r="B40" s="78" t="s">
        <v>16</v>
      </c>
      <c r="C40" s="79" t="s">
        <v>48</v>
      </c>
      <c r="D40" s="79" t="s">
        <v>95</v>
      </c>
      <c r="E40" s="79" t="s">
        <v>81</v>
      </c>
      <c r="F40" s="80" t="s">
        <v>87</v>
      </c>
      <c r="G40" s="74"/>
      <c r="H40" s="74"/>
      <c r="I40" s="74"/>
      <c r="J40" s="130">
        <f t="shared" si="4"/>
        <v>0</v>
      </c>
      <c r="K40" s="131"/>
      <c r="L40" s="130">
        <f t="shared" si="5"/>
        <v>0</v>
      </c>
      <c r="M40" s="72"/>
      <c r="N40" s="1"/>
      <c r="O40" s="73"/>
    </row>
    <row r="41" spans="1:15" x14ac:dyDescent="0.25">
      <c r="A41" s="77">
        <v>12</v>
      </c>
      <c r="B41" s="78" t="s">
        <v>17</v>
      </c>
      <c r="C41" s="79" t="s">
        <v>48</v>
      </c>
      <c r="D41" s="79" t="s">
        <v>95</v>
      </c>
      <c r="E41" s="82" t="s">
        <v>81</v>
      </c>
      <c r="F41" s="80" t="s">
        <v>87</v>
      </c>
      <c r="G41" s="74"/>
      <c r="H41" s="74"/>
      <c r="I41" s="74"/>
      <c r="J41" s="130">
        <f t="shared" si="4"/>
        <v>0</v>
      </c>
      <c r="K41" s="131"/>
      <c r="L41" s="130">
        <f t="shared" si="5"/>
        <v>0</v>
      </c>
      <c r="M41" s="72"/>
      <c r="N41" s="1"/>
      <c r="O41" s="73"/>
    </row>
    <row r="42" spans="1:15" x14ac:dyDescent="0.25">
      <c r="A42" s="77">
        <v>35</v>
      </c>
      <c r="B42" s="78" t="s">
        <v>22</v>
      </c>
      <c r="C42" s="79" t="s">
        <v>48</v>
      </c>
      <c r="D42" s="79" t="s">
        <v>95</v>
      </c>
      <c r="E42" s="79" t="s">
        <v>81</v>
      </c>
      <c r="F42" s="80" t="s">
        <v>87</v>
      </c>
      <c r="G42" s="74"/>
      <c r="H42" s="74"/>
      <c r="I42" s="74"/>
      <c r="J42" s="130">
        <f t="shared" si="4"/>
        <v>0</v>
      </c>
      <c r="K42" s="131"/>
      <c r="L42" s="130">
        <f t="shared" si="5"/>
        <v>0</v>
      </c>
      <c r="M42" s="72"/>
      <c r="N42" s="1"/>
      <c r="O42" s="73"/>
    </row>
    <row r="43" spans="1:15" x14ac:dyDescent="0.25">
      <c r="A43" s="77">
        <v>14</v>
      </c>
      <c r="B43" s="78" t="s">
        <v>18</v>
      </c>
      <c r="C43" s="79" t="s">
        <v>48</v>
      </c>
      <c r="D43" s="79" t="s">
        <v>95</v>
      </c>
      <c r="E43" s="79" t="s">
        <v>81</v>
      </c>
      <c r="F43" s="80" t="s">
        <v>87</v>
      </c>
      <c r="G43" s="74"/>
      <c r="H43" s="74"/>
      <c r="I43" s="74"/>
      <c r="J43" s="130">
        <f t="shared" ref="J43" si="6">SUM(H43:I43)</f>
        <v>0</v>
      </c>
      <c r="K43" s="131"/>
      <c r="L43" s="130">
        <f t="shared" ref="L43" si="7">G43-J43-K43</f>
        <v>0</v>
      </c>
      <c r="M43" s="72"/>
      <c r="N43" s="1"/>
      <c r="O43" s="73"/>
    </row>
    <row r="44" spans="1:15" x14ac:dyDescent="0.25">
      <c r="A44" s="77">
        <v>15</v>
      </c>
      <c r="B44" s="78" t="s">
        <v>28</v>
      </c>
      <c r="C44" s="79" t="s">
        <v>49</v>
      </c>
      <c r="D44" s="79" t="s">
        <v>95</v>
      </c>
      <c r="E44" s="79" t="s">
        <v>81</v>
      </c>
      <c r="F44" s="80" t="s">
        <v>87</v>
      </c>
      <c r="G44" s="74"/>
      <c r="H44" s="74"/>
      <c r="I44" s="74"/>
      <c r="J44" s="130">
        <f t="shared" si="4"/>
        <v>0</v>
      </c>
      <c r="K44" s="131"/>
      <c r="L44" s="130">
        <f t="shared" si="5"/>
        <v>0</v>
      </c>
      <c r="M44" s="72"/>
      <c r="N44" s="1"/>
      <c r="O44" s="73"/>
    </row>
    <row r="45" spans="1:15" x14ac:dyDescent="0.25">
      <c r="A45" s="77">
        <v>15</v>
      </c>
      <c r="B45" s="78" t="s">
        <v>28</v>
      </c>
      <c r="C45" s="79" t="s">
        <v>48</v>
      </c>
      <c r="D45" s="79" t="s">
        <v>95</v>
      </c>
      <c r="E45" s="79" t="s">
        <v>81</v>
      </c>
      <c r="F45" s="80" t="s">
        <v>87</v>
      </c>
      <c r="G45" s="74"/>
      <c r="H45" s="74"/>
      <c r="I45" s="74"/>
      <c r="J45" s="130">
        <f t="shared" si="4"/>
        <v>0</v>
      </c>
      <c r="K45" s="131"/>
      <c r="L45" s="130">
        <f t="shared" si="5"/>
        <v>0</v>
      </c>
      <c r="M45" s="72"/>
      <c r="N45" s="1"/>
      <c r="O45" s="73"/>
    </row>
    <row r="46" spans="1:15" hidden="1" x14ac:dyDescent="0.25">
      <c r="A46" s="77">
        <v>41</v>
      </c>
      <c r="B46" s="78" t="s">
        <v>69</v>
      </c>
      <c r="C46" s="79" t="s">
        <v>48</v>
      </c>
      <c r="D46" s="79" t="s">
        <v>95</v>
      </c>
      <c r="E46" s="79" t="s">
        <v>81</v>
      </c>
      <c r="F46" s="80" t="s">
        <v>87</v>
      </c>
      <c r="G46" s="74"/>
      <c r="H46" s="74"/>
      <c r="I46" s="74"/>
      <c r="J46" s="130">
        <f t="shared" si="4"/>
        <v>0</v>
      </c>
      <c r="K46" s="131"/>
      <c r="L46" s="130">
        <f t="shared" si="5"/>
        <v>0</v>
      </c>
      <c r="M46" s="72"/>
      <c r="N46" s="1"/>
      <c r="O46" s="73"/>
    </row>
    <row r="47" spans="1:15" x14ac:dyDescent="0.25">
      <c r="A47" s="77">
        <v>47</v>
      </c>
      <c r="B47" s="78" t="s">
        <v>27</v>
      </c>
      <c r="C47" s="79" t="s">
        <v>48</v>
      </c>
      <c r="D47" s="79" t="s">
        <v>95</v>
      </c>
      <c r="E47" s="79" t="s">
        <v>81</v>
      </c>
      <c r="F47" s="80" t="s">
        <v>87</v>
      </c>
      <c r="G47" s="74"/>
      <c r="H47" s="74"/>
      <c r="I47" s="74"/>
      <c r="J47" s="130">
        <f t="shared" si="4"/>
        <v>0</v>
      </c>
      <c r="K47" s="131"/>
      <c r="L47" s="130">
        <f t="shared" si="5"/>
        <v>0</v>
      </c>
      <c r="M47" s="72"/>
      <c r="N47" s="1"/>
      <c r="O47" s="73"/>
    </row>
    <row r="48" spans="1:15" x14ac:dyDescent="0.25">
      <c r="A48" s="77">
        <v>46</v>
      </c>
      <c r="B48" s="78" t="s">
        <v>26</v>
      </c>
      <c r="C48" s="79" t="s">
        <v>48</v>
      </c>
      <c r="D48" s="79" t="s">
        <v>95</v>
      </c>
      <c r="E48" s="79" t="s">
        <v>81</v>
      </c>
      <c r="F48" s="80" t="s">
        <v>87</v>
      </c>
      <c r="G48" s="74"/>
      <c r="H48" s="74"/>
      <c r="I48" s="74"/>
      <c r="J48" s="130">
        <f t="shared" si="4"/>
        <v>0</v>
      </c>
      <c r="K48" s="131"/>
      <c r="L48" s="130">
        <f t="shared" si="5"/>
        <v>0</v>
      </c>
      <c r="M48" s="72"/>
      <c r="N48" s="1"/>
      <c r="O48" s="73"/>
    </row>
    <row r="49" spans="1:15" x14ac:dyDescent="0.25">
      <c r="A49" s="77">
        <v>22</v>
      </c>
      <c r="B49" s="78" t="s">
        <v>59</v>
      </c>
      <c r="C49" s="79" t="s">
        <v>48</v>
      </c>
      <c r="D49" s="79" t="s">
        <v>95</v>
      </c>
      <c r="E49" s="79" t="s">
        <v>81</v>
      </c>
      <c r="F49" s="80" t="s">
        <v>87</v>
      </c>
      <c r="G49" s="74"/>
      <c r="H49" s="74"/>
      <c r="I49" s="74"/>
      <c r="J49" s="130">
        <f t="shared" si="4"/>
        <v>0</v>
      </c>
      <c r="K49" s="131"/>
      <c r="L49" s="130">
        <f t="shared" si="5"/>
        <v>0</v>
      </c>
      <c r="M49" s="72"/>
      <c r="N49" s="1"/>
      <c r="O49" s="73"/>
    </row>
    <row r="50" spans="1:15" x14ac:dyDescent="0.25">
      <c r="A50" s="77">
        <v>25</v>
      </c>
      <c r="B50" s="81" t="s">
        <v>19</v>
      </c>
      <c r="C50" s="79" t="s">
        <v>48</v>
      </c>
      <c r="D50" s="79" t="s">
        <v>95</v>
      </c>
      <c r="E50" s="79" t="s">
        <v>81</v>
      </c>
      <c r="F50" s="80" t="s">
        <v>87</v>
      </c>
      <c r="G50" s="74"/>
      <c r="H50" s="74"/>
      <c r="I50" s="74"/>
      <c r="J50" s="130">
        <f t="shared" si="4"/>
        <v>0</v>
      </c>
      <c r="K50" s="131"/>
      <c r="L50" s="130">
        <f t="shared" si="5"/>
        <v>0</v>
      </c>
      <c r="M50" s="72"/>
      <c r="N50" s="71"/>
      <c r="O50" s="73"/>
    </row>
    <row r="51" spans="1:15" x14ac:dyDescent="0.25">
      <c r="A51" s="77">
        <v>26</v>
      </c>
      <c r="B51" s="81" t="s">
        <v>20</v>
      </c>
      <c r="C51" s="79" t="s">
        <v>48</v>
      </c>
      <c r="D51" s="79" t="s">
        <v>95</v>
      </c>
      <c r="E51" s="79" t="s">
        <v>81</v>
      </c>
      <c r="F51" s="80" t="s">
        <v>87</v>
      </c>
      <c r="G51" s="74"/>
      <c r="H51" s="74"/>
      <c r="I51" s="74"/>
      <c r="J51" s="130">
        <f t="shared" si="4"/>
        <v>0</v>
      </c>
      <c r="K51" s="131"/>
      <c r="L51" s="130">
        <f t="shared" si="5"/>
        <v>0</v>
      </c>
      <c r="M51" s="72"/>
      <c r="N51" s="71"/>
      <c r="O51" s="73"/>
    </row>
    <row r="52" spans="1:15" x14ac:dyDescent="0.25">
      <c r="A52" s="77">
        <v>48</v>
      </c>
      <c r="B52" s="78" t="s">
        <v>163</v>
      </c>
      <c r="C52" s="79" t="s">
        <v>223</v>
      </c>
      <c r="D52" s="79" t="s">
        <v>223</v>
      </c>
      <c r="E52" s="53" t="s">
        <v>81</v>
      </c>
      <c r="F52" s="53" t="s">
        <v>87</v>
      </c>
      <c r="G52" s="74"/>
      <c r="H52" s="74"/>
      <c r="I52" s="74"/>
      <c r="J52" s="130">
        <f t="shared" ref="J52:J54" si="8">SUM(H52:I52)</f>
        <v>0</v>
      </c>
      <c r="K52" s="131"/>
      <c r="L52" s="130">
        <f t="shared" si="5"/>
        <v>0</v>
      </c>
      <c r="M52" s="72"/>
      <c r="N52" s="71"/>
      <c r="O52" s="73"/>
    </row>
    <row r="53" spans="1:15" x14ac:dyDescent="0.25">
      <c r="A53" s="10"/>
      <c r="B53" s="11"/>
      <c r="C53" s="11"/>
      <c r="D53" s="11"/>
      <c r="E53" s="11"/>
      <c r="F53" s="11"/>
      <c r="G53" s="74"/>
      <c r="H53" s="74"/>
      <c r="I53" s="74"/>
      <c r="J53" s="130">
        <f t="shared" si="8"/>
        <v>0</v>
      </c>
      <c r="K53" s="131"/>
      <c r="L53" s="130">
        <f t="shared" ref="L53:L54" si="9">G53-J53-K53</f>
        <v>0</v>
      </c>
      <c r="M53" s="72"/>
      <c r="N53" s="1"/>
      <c r="O53" s="73"/>
    </row>
    <row r="54" spans="1:15" x14ac:dyDescent="0.25">
      <c r="A54" s="133"/>
      <c r="B54" s="134"/>
      <c r="C54" s="134"/>
      <c r="D54" s="134"/>
      <c r="E54" s="134"/>
      <c r="F54" s="134"/>
      <c r="G54" s="74"/>
      <c r="H54" s="74"/>
      <c r="I54" s="74"/>
      <c r="J54" s="130">
        <f t="shared" si="8"/>
        <v>0</v>
      </c>
      <c r="K54" s="131"/>
      <c r="L54" s="130">
        <f t="shared" si="9"/>
        <v>0</v>
      </c>
      <c r="M54" s="72"/>
      <c r="N54" s="1"/>
      <c r="O54" s="73"/>
    </row>
    <row r="55" spans="1:15" ht="5.25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1:15" ht="5.25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1:15" ht="5.2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1:15" ht="15.75" customHeight="1" x14ac:dyDescent="0.25">
      <c r="A58" s="84"/>
      <c r="B58" s="85" t="s">
        <v>166</v>
      </c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1:15" ht="15.75" customHeight="1" x14ac:dyDescent="0.25">
      <c r="A59" s="77">
        <v>3</v>
      </c>
      <c r="B59" s="81" t="s">
        <v>29</v>
      </c>
      <c r="C59" s="79" t="s">
        <v>48</v>
      </c>
      <c r="D59" s="79" t="s">
        <v>96</v>
      </c>
      <c r="E59" s="79" t="s">
        <v>83</v>
      </c>
      <c r="F59" s="79" t="s">
        <v>82</v>
      </c>
      <c r="G59" s="74"/>
      <c r="H59" s="74"/>
      <c r="I59" s="74"/>
      <c r="J59" s="130">
        <f>SUM(H59:I59)</f>
        <v>0</v>
      </c>
      <c r="K59" s="131"/>
      <c r="L59" s="130">
        <f>G59-J59-K59</f>
        <v>0</v>
      </c>
      <c r="M59" s="72"/>
      <c r="N59" s="71"/>
      <c r="O59" s="73"/>
    </row>
    <row r="60" spans="1:15" ht="15.75" customHeight="1" x14ac:dyDescent="0.25">
      <c r="A60" s="77">
        <v>4</v>
      </c>
      <c r="B60" s="81" t="s">
        <v>210</v>
      </c>
      <c r="C60" s="79" t="s">
        <v>48</v>
      </c>
      <c r="D60" s="79" t="s">
        <v>96</v>
      </c>
      <c r="E60" s="79" t="s">
        <v>81</v>
      </c>
      <c r="F60" s="79" t="s">
        <v>87</v>
      </c>
      <c r="G60" s="74"/>
      <c r="H60" s="74"/>
      <c r="I60" s="74"/>
      <c r="J60" s="130">
        <f>SUM(H60:I60)</f>
        <v>0</v>
      </c>
      <c r="K60" s="131"/>
      <c r="L60" s="130">
        <f>G60-J60-K60</f>
        <v>0</v>
      </c>
      <c r="M60" s="72"/>
      <c r="N60" s="71"/>
      <c r="O60" s="73"/>
    </row>
    <row r="61" spans="1:15" ht="15.75" customHeight="1" x14ac:dyDescent="0.25">
      <c r="A61" s="77">
        <v>4</v>
      </c>
      <c r="B61" s="81" t="s">
        <v>211</v>
      </c>
      <c r="C61" s="79" t="s">
        <v>49</v>
      </c>
      <c r="D61" s="79" t="s">
        <v>96</v>
      </c>
      <c r="E61" s="79" t="s">
        <v>81</v>
      </c>
      <c r="F61" s="79" t="s">
        <v>87</v>
      </c>
      <c r="G61" s="74"/>
      <c r="H61" s="74"/>
      <c r="I61" s="74"/>
      <c r="J61" s="130">
        <f>SUM(H61:I61)</f>
        <v>0</v>
      </c>
      <c r="K61" s="131"/>
      <c r="L61" s="130">
        <f>G61-J61-K61</f>
        <v>0</v>
      </c>
      <c r="M61" s="72"/>
      <c r="N61" s="71"/>
      <c r="O61" s="73"/>
    </row>
    <row r="62" spans="1:15" ht="15.75" customHeight="1" x14ac:dyDescent="0.25">
      <c r="A62" s="77">
        <v>9</v>
      </c>
      <c r="B62" s="78" t="s">
        <v>52</v>
      </c>
      <c r="C62" s="79" t="s">
        <v>48</v>
      </c>
      <c r="D62" s="79" t="s">
        <v>95</v>
      </c>
      <c r="E62" s="79" t="s">
        <v>83</v>
      </c>
      <c r="F62" s="79" t="s">
        <v>83</v>
      </c>
      <c r="G62" s="74"/>
      <c r="H62" s="74"/>
      <c r="I62" s="74"/>
      <c r="J62" s="130">
        <f>SUM(H62:I62)</f>
        <v>0</v>
      </c>
      <c r="K62" s="131"/>
      <c r="L62" s="130">
        <f>G62-J62-K62</f>
        <v>0</v>
      </c>
      <c r="M62" s="72"/>
      <c r="N62" s="71"/>
      <c r="O62" s="73"/>
    </row>
    <row r="63" spans="1:15" x14ac:dyDescent="0.25">
      <c r="A63" s="10"/>
      <c r="B63" s="11"/>
      <c r="C63" s="11"/>
      <c r="D63" s="11"/>
      <c r="E63" s="11"/>
      <c r="F63" s="11"/>
      <c r="G63" s="74"/>
      <c r="H63" s="74"/>
      <c r="I63" s="74"/>
      <c r="J63" s="130">
        <f t="shared" ref="J63:J64" si="10">SUM(H63:I63)</f>
        <v>0</v>
      </c>
      <c r="K63" s="131"/>
      <c r="L63" s="130">
        <f t="shared" ref="L63:L64" si="11">G63-J63-K63</f>
        <v>0</v>
      </c>
      <c r="M63" s="72"/>
      <c r="N63" s="1"/>
      <c r="O63" s="73"/>
    </row>
    <row r="64" spans="1:15" x14ac:dyDescent="0.25">
      <c r="A64" s="133"/>
      <c r="B64" s="134"/>
      <c r="C64" s="134"/>
      <c r="D64" s="134"/>
      <c r="E64" s="134"/>
      <c r="F64" s="134"/>
      <c r="G64" s="74"/>
      <c r="H64" s="74"/>
      <c r="I64" s="74"/>
      <c r="J64" s="130">
        <f t="shared" si="10"/>
        <v>0</v>
      </c>
      <c r="K64" s="131"/>
      <c r="L64" s="130">
        <f t="shared" si="11"/>
        <v>0</v>
      </c>
      <c r="M64" s="72"/>
      <c r="N64" s="1"/>
      <c r="O64" s="73"/>
    </row>
    <row r="65" spans="1:15" ht="5.25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1:15" ht="5.25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1:15" ht="5.25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1:15" ht="15.75" customHeight="1" x14ac:dyDescent="0.25">
      <c r="A68" s="84"/>
      <c r="B68" s="85" t="s">
        <v>167</v>
      </c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1:15" x14ac:dyDescent="0.25">
      <c r="A69" s="77">
        <v>30</v>
      </c>
      <c r="B69" s="81" t="s">
        <v>63</v>
      </c>
      <c r="C69" s="79" t="s">
        <v>49</v>
      </c>
      <c r="D69" s="79" t="s">
        <v>96</v>
      </c>
      <c r="E69" s="79" t="s">
        <v>81</v>
      </c>
      <c r="F69" s="79" t="s">
        <v>87</v>
      </c>
      <c r="G69" s="74"/>
      <c r="H69" s="74"/>
      <c r="I69" s="74"/>
      <c r="J69" s="130">
        <f>SUM(H69:I69)</f>
        <v>0</v>
      </c>
      <c r="K69" s="131"/>
      <c r="L69" s="130">
        <f>G69-J69-K69</f>
        <v>0</v>
      </c>
      <c r="M69" s="72"/>
      <c r="N69" s="71"/>
      <c r="O69" s="73"/>
    </row>
    <row r="70" spans="1:15" x14ac:dyDescent="0.25">
      <c r="A70" s="77">
        <v>16</v>
      </c>
      <c r="B70" s="78" t="s">
        <v>214</v>
      </c>
      <c r="C70" s="79" t="s">
        <v>48</v>
      </c>
      <c r="D70" s="79" t="s">
        <v>95</v>
      </c>
      <c r="E70" s="79" t="s">
        <v>81</v>
      </c>
      <c r="F70" s="79" t="s">
        <v>87</v>
      </c>
      <c r="G70" s="74"/>
      <c r="H70" s="74"/>
      <c r="I70" s="74"/>
      <c r="J70" s="130">
        <f>SUM(H70:I70)</f>
        <v>0</v>
      </c>
      <c r="K70" s="131"/>
      <c r="L70" s="130">
        <f>G70-J70-K70</f>
        <v>0</v>
      </c>
      <c r="M70" s="72"/>
      <c r="N70" s="71"/>
      <c r="O70" s="73"/>
    </row>
    <row r="71" spans="1:15" s="110" customFormat="1" x14ac:dyDescent="0.25">
      <c r="A71" s="77">
        <v>16</v>
      </c>
      <c r="B71" s="78" t="s">
        <v>215</v>
      </c>
      <c r="C71" s="79" t="s">
        <v>49</v>
      </c>
      <c r="D71" s="79" t="s">
        <v>95</v>
      </c>
      <c r="E71" s="79" t="s">
        <v>81</v>
      </c>
      <c r="F71" s="80" t="s">
        <v>87</v>
      </c>
      <c r="G71" s="74"/>
      <c r="H71" s="74"/>
      <c r="I71" s="74"/>
      <c r="J71" s="130">
        <f>SUM(H71:I71)</f>
        <v>0</v>
      </c>
      <c r="K71" s="131"/>
      <c r="L71" s="130">
        <f>G71-J71-K71</f>
        <v>0</v>
      </c>
      <c r="M71" s="72"/>
      <c r="N71" s="1"/>
      <c r="O71" s="73"/>
    </row>
    <row r="72" spans="1:15" s="110" customFormat="1" x14ac:dyDescent="0.25">
      <c r="A72" s="77">
        <v>17</v>
      </c>
      <c r="B72" s="78" t="s">
        <v>54</v>
      </c>
      <c r="C72" s="79" t="s">
        <v>48</v>
      </c>
      <c r="D72" s="79" t="s">
        <v>95</v>
      </c>
      <c r="E72" s="79" t="s">
        <v>83</v>
      </c>
      <c r="F72" s="80" t="s">
        <v>83</v>
      </c>
      <c r="G72" s="74"/>
      <c r="H72" s="74"/>
      <c r="I72" s="74"/>
      <c r="J72" s="130">
        <f>SUM(H72:I72)</f>
        <v>0</v>
      </c>
      <c r="K72" s="131"/>
      <c r="L72" s="130">
        <f>G72-J72-K72</f>
        <v>0</v>
      </c>
      <c r="M72" s="72"/>
      <c r="N72" s="1"/>
      <c r="O72" s="73"/>
    </row>
    <row r="73" spans="1:15" x14ac:dyDescent="0.25">
      <c r="A73" s="10"/>
      <c r="B73" s="11"/>
      <c r="C73" s="11"/>
      <c r="D73" s="11"/>
      <c r="E73" s="11"/>
      <c r="F73" s="11"/>
      <c r="G73" s="74"/>
      <c r="H73" s="74"/>
      <c r="I73" s="74"/>
      <c r="J73" s="130">
        <f t="shared" ref="J73:J74" si="12">SUM(H73:I73)</f>
        <v>0</v>
      </c>
      <c r="K73" s="131"/>
      <c r="L73" s="130">
        <f t="shared" ref="L73:L74" si="13">G73-J73-K73</f>
        <v>0</v>
      </c>
      <c r="M73" s="72"/>
      <c r="N73" s="1"/>
      <c r="O73" s="73"/>
    </row>
    <row r="74" spans="1:15" x14ac:dyDescent="0.25">
      <c r="A74" s="133"/>
      <c r="B74" s="134"/>
      <c r="C74" s="134"/>
      <c r="D74" s="134"/>
      <c r="E74" s="134"/>
      <c r="F74" s="134"/>
      <c r="G74" s="74"/>
      <c r="H74" s="74"/>
      <c r="I74" s="74"/>
      <c r="J74" s="130">
        <f t="shared" si="12"/>
        <v>0</v>
      </c>
      <c r="K74" s="131"/>
      <c r="L74" s="130">
        <f t="shared" si="13"/>
        <v>0</v>
      </c>
      <c r="M74" s="72"/>
      <c r="N74" s="1"/>
      <c r="O74" s="73"/>
    </row>
    <row r="75" spans="1:15" ht="5.25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1:15" ht="5.25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1:15" ht="5.25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1:15" ht="15.75" customHeight="1" x14ac:dyDescent="0.25">
      <c r="A78" s="95" t="s">
        <v>227</v>
      </c>
      <c r="B78" s="96"/>
      <c r="C78" s="96"/>
      <c r="D78" s="96"/>
      <c r="E78" s="96"/>
      <c r="F78" s="96"/>
      <c r="G78" s="96"/>
      <c r="H78" s="96"/>
      <c r="I78" s="96"/>
      <c r="J78" s="88"/>
      <c r="K78" s="108"/>
      <c r="L78" s="109"/>
      <c r="M78" s="9"/>
      <c r="N78" s="9"/>
      <c r="O78" s="9"/>
    </row>
    <row r="79" spans="1:15" s="110" customFormat="1" ht="15.75" x14ac:dyDescent="0.25">
      <c r="A79" s="97" t="s">
        <v>231</v>
      </c>
      <c r="B79" s="92"/>
      <c r="C79" s="92"/>
      <c r="D79" s="92"/>
      <c r="E79" s="92"/>
      <c r="F79" s="92"/>
      <c r="G79" s="92"/>
      <c r="H79" s="92"/>
      <c r="I79" s="92"/>
      <c r="J79" s="86"/>
      <c r="L79" s="111"/>
    </row>
    <row r="80" spans="1:15" s="110" customFormat="1" ht="15.75" x14ac:dyDescent="0.25">
      <c r="A80" s="97" t="s">
        <v>224</v>
      </c>
      <c r="B80" s="93"/>
      <c r="C80" s="93"/>
      <c r="D80" s="93"/>
      <c r="E80" s="93"/>
      <c r="F80" s="93"/>
      <c r="G80" s="93"/>
      <c r="H80" s="93"/>
      <c r="I80" s="93"/>
      <c r="J80" s="86"/>
      <c r="L80" s="111"/>
    </row>
    <row r="81" spans="1:12" s="110" customFormat="1" ht="15.75" x14ac:dyDescent="0.25">
      <c r="A81" s="205">
        <f>Master!$B$31</f>
        <v>0</v>
      </c>
      <c r="B81" s="206"/>
      <c r="C81" s="91"/>
      <c r="D81" s="206">
        <f>Master!$E$31</f>
        <v>0</v>
      </c>
      <c r="E81" s="206"/>
      <c r="F81" s="91"/>
      <c r="G81" s="173">
        <f>Master!$G$31</f>
        <v>0</v>
      </c>
      <c r="H81" s="92"/>
      <c r="I81" s="92"/>
      <c r="J81" s="86"/>
      <c r="L81" s="111"/>
    </row>
    <row r="82" spans="1:12" s="110" customFormat="1" ht="15.75" x14ac:dyDescent="0.25">
      <c r="A82" s="106" t="s">
        <v>230</v>
      </c>
      <c r="B82" s="107"/>
      <c r="C82" s="99"/>
      <c r="D82" s="98" t="s">
        <v>225</v>
      </c>
      <c r="E82" s="99"/>
      <c r="F82" s="100"/>
      <c r="G82" s="98" t="s">
        <v>226</v>
      </c>
      <c r="H82" s="100"/>
      <c r="I82" s="100"/>
      <c r="J82" s="87"/>
      <c r="K82" s="112"/>
      <c r="L82" s="113"/>
    </row>
    <row r="83" spans="1:12" s="110" customFormat="1" x14ac:dyDescent="0.25">
      <c r="A83" s="15"/>
      <c r="B83" s="14"/>
      <c r="C83" s="14"/>
      <c r="D83" s="14"/>
      <c r="E83" s="14"/>
      <c r="F83" s="14"/>
    </row>
    <row r="84" spans="1:12" s="110" customFormat="1" x14ac:dyDescent="0.25">
      <c r="A84" s="15"/>
      <c r="B84" s="16"/>
      <c r="C84" s="16"/>
      <c r="D84" s="16"/>
      <c r="E84" s="16"/>
      <c r="F84" s="16"/>
    </row>
    <row r="85" spans="1:12" s="110" customFormat="1" x14ac:dyDescent="0.25">
      <c r="A85" s="12"/>
      <c r="B85" s="13"/>
      <c r="C85" s="14"/>
      <c r="D85" s="14"/>
      <c r="E85" s="13"/>
      <c r="F85" s="14"/>
    </row>
    <row r="86" spans="1:12" s="110" customFormat="1" x14ac:dyDescent="0.25">
      <c r="A86" s="12"/>
      <c r="B86" s="13"/>
      <c r="C86" s="14"/>
      <c r="D86" s="14"/>
      <c r="E86" s="13"/>
      <c r="F86" s="14"/>
    </row>
    <row r="87" spans="1:12" s="110" customFormat="1" x14ac:dyDescent="0.25">
      <c r="A87" s="15"/>
      <c r="B87" s="14"/>
      <c r="C87" s="14"/>
      <c r="D87" s="14"/>
      <c r="E87" s="14"/>
      <c r="F87" s="14"/>
    </row>
    <row r="88" spans="1:12" s="110" customFormat="1" x14ac:dyDescent="0.25">
      <c r="A88" s="15"/>
      <c r="B88" s="16"/>
      <c r="C88" s="16"/>
      <c r="D88" s="16"/>
      <c r="E88" s="16"/>
      <c r="F88" s="16"/>
    </row>
    <row r="89" spans="1:12" s="110" customFormat="1" x14ac:dyDescent="0.25">
      <c r="A89" s="12"/>
      <c r="B89" s="13"/>
      <c r="C89" s="14"/>
      <c r="D89" s="14"/>
      <c r="E89" s="13"/>
      <c r="F89" s="14"/>
    </row>
    <row r="90" spans="1:12" s="110" customFormat="1" x14ac:dyDescent="0.25">
      <c r="A90" s="12"/>
      <c r="B90" s="13"/>
      <c r="C90" s="14"/>
      <c r="D90" s="14"/>
      <c r="E90" s="13"/>
      <c r="F90" s="14"/>
    </row>
    <row r="91" spans="1:12" s="110" customFormat="1" x14ac:dyDescent="0.25">
      <c r="A91" s="12"/>
      <c r="B91" s="13"/>
      <c r="C91" s="14"/>
      <c r="D91" s="14"/>
      <c r="E91" s="13"/>
      <c r="F91" s="14"/>
    </row>
    <row r="92" spans="1:12" s="110" customFormat="1" x14ac:dyDescent="0.25">
      <c r="A92" s="12"/>
      <c r="B92" s="13"/>
      <c r="C92" s="14"/>
      <c r="D92" s="14"/>
      <c r="E92" s="13"/>
      <c r="F92" s="14"/>
    </row>
    <row r="93" spans="1:12" s="110" customFormat="1" x14ac:dyDescent="0.25">
      <c r="A93" s="12"/>
      <c r="B93" s="13"/>
      <c r="C93" s="14"/>
      <c r="D93" s="14"/>
      <c r="E93" s="13"/>
      <c r="F93" s="14"/>
    </row>
    <row r="94" spans="1:12" s="110" customFormat="1" x14ac:dyDescent="0.25">
      <c r="A94" s="17"/>
      <c r="B94" s="13"/>
      <c r="C94" s="13"/>
      <c r="D94" s="13"/>
      <c r="E94" s="13"/>
      <c r="F94" s="13"/>
    </row>
    <row r="95" spans="1:12" s="110" customFormat="1" x14ac:dyDescent="0.25">
      <c r="A95" s="18"/>
      <c r="B95" s="16"/>
      <c r="C95" s="16"/>
      <c r="D95" s="16"/>
      <c r="E95" s="16"/>
      <c r="F95" s="16"/>
    </row>
    <row r="96" spans="1:12" s="110" customFormat="1" x14ac:dyDescent="0.25">
      <c r="A96" s="12"/>
      <c r="B96" s="13"/>
      <c r="C96" s="14"/>
      <c r="D96" s="14"/>
      <c r="E96" s="13"/>
      <c r="F96" s="14"/>
    </row>
    <row r="97" spans="1:7" s="110" customFormat="1" x14ac:dyDescent="0.25">
      <c r="A97" s="12"/>
      <c r="B97" s="13"/>
      <c r="C97" s="14"/>
      <c r="D97" s="14"/>
      <c r="E97" s="13"/>
      <c r="F97" s="14"/>
    </row>
    <row r="98" spans="1:7" s="110" customFormat="1" x14ac:dyDescent="0.25">
      <c r="A98" s="12"/>
      <c r="B98" s="14"/>
      <c r="C98" s="14"/>
      <c r="D98" s="14"/>
      <c r="E98" s="14"/>
      <c r="F98" s="14"/>
    </row>
    <row r="99" spans="1:7" s="110" customFormat="1" x14ac:dyDescent="0.25">
      <c r="A99" s="12"/>
      <c r="B99" s="13"/>
      <c r="C99" s="14"/>
      <c r="D99" s="14"/>
      <c r="E99" s="13"/>
      <c r="F99" s="14"/>
    </row>
    <row r="100" spans="1:7" s="110" customFormat="1" x14ac:dyDescent="0.25">
      <c r="A100" s="12"/>
      <c r="B100" s="13"/>
      <c r="C100" s="14"/>
      <c r="D100" s="14"/>
      <c r="E100" s="13"/>
      <c r="F100" s="14"/>
    </row>
    <row r="101" spans="1:7" s="110" customFormat="1" x14ac:dyDescent="0.25">
      <c r="A101" s="12"/>
      <c r="B101" s="13"/>
      <c r="C101" s="14"/>
      <c r="D101" s="14"/>
      <c r="E101" s="13"/>
      <c r="F101" s="14"/>
    </row>
    <row r="102" spans="1:7" s="110" customFormat="1" x14ac:dyDescent="0.25">
      <c r="A102" s="12"/>
      <c r="B102" s="14"/>
      <c r="C102" s="14"/>
      <c r="D102" s="14"/>
      <c r="E102" s="14"/>
      <c r="F102" s="14"/>
    </row>
    <row r="103" spans="1:7" s="110" customFormat="1" x14ac:dyDescent="0.25">
      <c r="A103" s="12"/>
      <c r="B103" s="14"/>
      <c r="C103" s="14"/>
      <c r="D103" s="14"/>
      <c r="E103" s="14"/>
      <c r="F103" s="14"/>
    </row>
    <row r="104" spans="1:7" s="110" customFormat="1" x14ac:dyDescent="0.25">
      <c r="A104" s="12"/>
      <c r="B104" s="14"/>
      <c r="C104" s="29"/>
      <c r="D104" s="29"/>
      <c r="E104" s="14"/>
      <c r="F104" s="14"/>
      <c r="G104" s="14"/>
    </row>
    <row r="105" spans="1:7" s="110" customFormat="1" x14ac:dyDescent="0.25">
      <c r="A105" s="12"/>
      <c r="B105" s="14"/>
      <c r="C105" s="29"/>
      <c r="D105" s="29"/>
      <c r="E105" s="14"/>
      <c r="F105" s="14"/>
      <c r="G105" s="14"/>
    </row>
    <row r="106" spans="1:7" s="110" customFormat="1" x14ac:dyDescent="0.25">
      <c r="A106" s="12"/>
      <c r="B106" s="13"/>
      <c r="C106" s="29"/>
      <c r="D106" s="29"/>
      <c r="E106" s="14"/>
      <c r="F106" s="13"/>
      <c r="G106" s="14"/>
    </row>
    <row r="107" spans="1:7" s="110" customFormat="1" x14ac:dyDescent="0.25">
      <c r="A107" s="12"/>
      <c r="B107" s="13"/>
      <c r="C107" s="29"/>
      <c r="D107" s="29"/>
      <c r="E107" s="14"/>
      <c r="F107" s="13"/>
      <c r="G107" s="14"/>
    </row>
    <row r="108" spans="1:7" s="110" customFormat="1" x14ac:dyDescent="0.25">
      <c r="A108" s="12"/>
      <c r="B108" s="13"/>
      <c r="C108" s="29"/>
      <c r="D108" s="29"/>
      <c r="E108" s="14"/>
      <c r="F108" s="13"/>
      <c r="G108" s="14"/>
    </row>
    <row r="109" spans="1:7" s="110" customFormat="1" x14ac:dyDescent="0.25">
      <c r="A109" s="12"/>
      <c r="B109" s="13"/>
      <c r="C109" s="29"/>
      <c r="D109" s="29"/>
      <c r="E109" s="14"/>
      <c r="F109" s="13"/>
      <c r="G109" s="14"/>
    </row>
    <row r="110" spans="1:7" s="110" customFormat="1" x14ac:dyDescent="0.25">
      <c r="A110" s="12"/>
      <c r="B110" s="14"/>
      <c r="C110" s="29"/>
      <c r="D110" s="29"/>
      <c r="E110" s="14"/>
      <c r="F110" s="14"/>
      <c r="G110" s="14"/>
    </row>
    <row r="111" spans="1:7" s="110" customFormat="1" x14ac:dyDescent="0.25">
      <c r="A111" s="12"/>
      <c r="B111" s="14"/>
      <c r="C111" s="29"/>
      <c r="D111" s="29"/>
      <c r="E111" s="14"/>
      <c r="F111" s="14"/>
      <c r="G111" s="14"/>
    </row>
    <row r="112" spans="1:7" s="110" customFormat="1" x14ac:dyDescent="0.25">
      <c r="A112" s="12"/>
      <c r="B112" s="14"/>
      <c r="C112" s="29"/>
      <c r="D112" s="29"/>
      <c r="E112" s="14"/>
      <c r="F112" s="14"/>
      <c r="G112" s="14"/>
    </row>
    <row r="113" spans="1:12" s="110" customFormat="1" x14ac:dyDescent="0.25">
      <c r="A113" s="12"/>
      <c r="B113" s="13"/>
      <c r="C113" s="29"/>
      <c r="D113" s="29"/>
      <c r="E113" s="14"/>
      <c r="F113" s="13"/>
      <c r="G113" s="14"/>
    </row>
    <row r="114" spans="1:12" s="110" customFormat="1" x14ac:dyDescent="0.25">
      <c r="A114" s="12"/>
      <c r="B114" s="14"/>
      <c r="C114" s="29"/>
      <c r="D114" s="29"/>
      <c r="E114" s="14"/>
      <c r="F114" s="14"/>
      <c r="G114" s="14"/>
    </row>
    <row r="115" spans="1:12" x14ac:dyDescent="0.25">
      <c r="A115" s="30"/>
      <c r="B115" s="31"/>
      <c r="C115" s="32"/>
      <c r="D115" s="32"/>
      <c r="E115" s="31"/>
      <c r="F115" s="31"/>
      <c r="G115" s="31"/>
      <c r="H115" s="110"/>
      <c r="I115" s="110"/>
      <c r="J115" s="110"/>
      <c r="K115" s="110"/>
      <c r="L115" s="110"/>
    </row>
    <row r="116" spans="1:12" x14ac:dyDescent="0.25">
      <c r="A116" s="12"/>
      <c r="B116" s="14"/>
      <c r="C116" s="29"/>
      <c r="D116" s="29"/>
      <c r="E116" s="14"/>
      <c r="F116" s="14"/>
      <c r="G116" s="14"/>
      <c r="H116" s="110"/>
      <c r="I116" s="110"/>
      <c r="J116" s="110"/>
      <c r="K116" s="110"/>
      <c r="L116" s="110"/>
    </row>
    <row r="117" spans="1:12" x14ac:dyDescent="0.25">
      <c r="A117" s="12"/>
      <c r="B117" s="13"/>
      <c r="C117" s="29"/>
      <c r="D117" s="29"/>
      <c r="E117" s="14"/>
      <c r="F117" s="13"/>
      <c r="G117" s="14"/>
      <c r="H117" s="110"/>
      <c r="I117" s="110"/>
      <c r="J117" s="110"/>
      <c r="K117" s="110"/>
      <c r="L117" s="110"/>
    </row>
  </sheetData>
  <sheetProtection password="DE6E" sheet="1" objects="1" scenarios="1" formatColumns="0" formatRows="0"/>
  <sortState ref="A13:L51">
    <sortCondition ref="B13:B51"/>
  </sortState>
  <mergeCells count="12">
    <mergeCell ref="A81:B81"/>
    <mergeCell ref="D81:E81"/>
    <mergeCell ref="C5:F5"/>
    <mergeCell ref="C7:F7"/>
    <mergeCell ref="C8:F8"/>
    <mergeCell ref="C6:F6"/>
    <mergeCell ref="C4:F4"/>
    <mergeCell ref="C1:F1"/>
    <mergeCell ref="G1:J1"/>
    <mergeCell ref="C2:F2"/>
    <mergeCell ref="G2:J2"/>
    <mergeCell ref="C3:F3"/>
  </mergeCells>
  <hyperlinks>
    <hyperlink ref="L1" location="Master!A1" display="(Return to Master Tab)"/>
  </hyperlinks>
  <pageMargins left="0.25" right="0.25" top="0.75" bottom="0.75" header="0.3" footer="0.3"/>
  <pageSetup scale="44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3" tint="0.59999389629810485"/>
  </sheetPr>
  <dimension ref="A1:M143"/>
  <sheetViews>
    <sheetView showGridLines="0" showZeros="0" zoomScaleNormal="100" workbookViewId="0">
      <pane ySplit="12" topLeftCell="A13" activePane="bottomLeft" state="frozen"/>
      <selection activeCell="G1" sqref="G1:J1"/>
      <selection pane="bottomLeft" activeCell="C20" sqref="C20"/>
    </sheetView>
  </sheetViews>
  <sheetFormatPr defaultRowHeight="15" x14ac:dyDescent="0.25"/>
  <cols>
    <col min="1" max="1" width="2.140625" style="122" customWidth="1"/>
    <col min="2" max="2" width="9.140625" style="122"/>
    <col min="3" max="3" width="35.5703125" style="122" bestFit="1" customWidth="1"/>
    <col min="4" max="4" width="12.140625" style="122" bestFit="1" customWidth="1"/>
    <col min="5" max="5" width="16.28515625" style="122" customWidth="1"/>
    <col min="6" max="6" width="20" style="122" customWidth="1"/>
    <col min="7" max="7" width="21.140625" style="122" customWidth="1"/>
    <col min="8" max="12" width="17.42578125" style="122" customWidth="1"/>
    <col min="13" max="13" width="13.140625" style="122" customWidth="1"/>
    <col min="14" max="16384" width="9.140625" style="122"/>
  </cols>
  <sheetData>
    <row r="1" spans="2:13" x14ac:dyDescent="0.25">
      <c r="B1" s="180" t="str">
        <f>Master!A3</f>
        <v xml:space="preserve">a. </v>
      </c>
      <c r="C1" s="180" t="str">
        <f>Master!B3</f>
        <v>Agency Name:</v>
      </c>
      <c r="D1" s="211">
        <f>Master!C3</f>
        <v>0</v>
      </c>
      <c r="E1" s="211"/>
      <c r="F1" s="211"/>
      <c r="G1" s="210" t="s">
        <v>131</v>
      </c>
      <c r="H1" s="210"/>
      <c r="I1" s="210"/>
      <c r="J1" s="210"/>
      <c r="M1" s="123" t="s">
        <v>237</v>
      </c>
    </row>
    <row r="2" spans="2:13" x14ac:dyDescent="0.25">
      <c r="B2" s="180" t="str">
        <f>Master!A4</f>
        <v xml:space="preserve">b. </v>
      </c>
      <c r="C2" s="180" t="str">
        <f>Master!B4</f>
        <v>Contract No.:</v>
      </c>
      <c r="D2" s="208">
        <f>Master!C4</f>
        <v>0</v>
      </c>
      <c r="E2" s="208"/>
      <c r="F2" s="208"/>
      <c r="G2" s="210" t="s">
        <v>104</v>
      </c>
      <c r="H2" s="210"/>
      <c r="I2" s="210"/>
      <c r="J2" s="210"/>
      <c r="M2" s="124" t="str">
        <f>Master!$G$1</f>
        <v>Rev.03/31/2014</v>
      </c>
    </row>
    <row r="3" spans="2:13" x14ac:dyDescent="0.25">
      <c r="B3" s="180" t="str">
        <f>Master!A5</f>
        <v xml:space="preserve">c. </v>
      </c>
      <c r="C3" s="180" t="str">
        <f>Master!B5</f>
        <v>Month/Year of :</v>
      </c>
      <c r="D3" s="212">
        <f>Master!C5</f>
        <v>0</v>
      </c>
      <c r="E3" s="208"/>
      <c r="F3" s="208"/>
      <c r="G3" s="210" t="s">
        <v>105</v>
      </c>
      <c r="H3" s="210"/>
      <c r="I3" s="210"/>
      <c r="J3" s="210"/>
      <c r="M3" s="124" t="str">
        <f>Master!$G$2</f>
        <v>Version: 3.2.1</v>
      </c>
    </row>
    <row r="4" spans="2:13" x14ac:dyDescent="0.25">
      <c r="B4" s="180" t="str">
        <f>Master!A6</f>
        <v xml:space="preserve">d.  </v>
      </c>
      <c r="C4" s="180" t="str">
        <f>Master!B6</f>
        <v># months in the contract:</v>
      </c>
      <c r="D4" s="208">
        <f>Master!C6</f>
        <v>0</v>
      </c>
      <c r="E4" s="208"/>
      <c r="F4" s="208"/>
      <c r="I4" s="125"/>
    </row>
    <row r="5" spans="2:13" x14ac:dyDescent="0.25">
      <c r="B5" s="180" t="str">
        <f>Master!A7</f>
        <v>e.</v>
      </c>
      <c r="C5" s="180" t="str">
        <f>Master!B7</f>
        <v># months remaining (including month in c.):</v>
      </c>
      <c r="D5" s="208">
        <f>Master!C7</f>
        <v>0</v>
      </c>
      <c r="E5" s="208"/>
      <c r="F5" s="208"/>
    </row>
    <row r="6" spans="2:13" s="177" customFormat="1" x14ac:dyDescent="0.25">
      <c r="B6" s="180" t="str">
        <f>Master!A8</f>
        <v xml:space="preserve">f.  </v>
      </c>
      <c r="C6" s="180" t="str">
        <f>Master!B8</f>
        <v># months incurred (including month in c.):</v>
      </c>
      <c r="D6" s="208">
        <f>Master!C8</f>
        <v>0</v>
      </c>
      <c r="E6" s="208"/>
      <c r="F6" s="208"/>
    </row>
    <row r="7" spans="2:13" x14ac:dyDescent="0.25">
      <c r="B7" s="180" t="str">
        <f>Master!A9</f>
        <v xml:space="preserve">g.  </v>
      </c>
      <c r="C7" s="180" t="str">
        <f>Master!B9</f>
        <v>Federal ID:</v>
      </c>
      <c r="D7" s="208">
        <f>Master!C9</f>
        <v>0</v>
      </c>
      <c r="E7" s="208"/>
      <c r="F7" s="208"/>
    </row>
    <row r="8" spans="2:13" x14ac:dyDescent="0.25">
      <c r="B8" s="180" t="str">
        <f>Master!A10</f>
        <v>h.</v>
      </c>
      <c r="C8" s="180" t="str">
        <f>Master!B10</f>
        <v>Address:</v>
      </c>
      <c r="D8" s="208">
        <f>Master!C10</f>
        <v>0</v>
      </c>
      <c r="E8" s="208"/>
      <c r="F8" s="208"/>
      <c r="G8" s="135"/>
      <c r="H8" s="135"/>
      <c r="I8" s="135"/>
      <c r="J8" s="135"/>
    </row>
    <row r="10" spans="2:13" ht="42" customHeight="1" x14ac:dyDescent="0.25">
      <c r="B10" s="3" t="s">
        <v>9</v>
      </c>
      <c r="C10" s="33" t="s">
        <v>5</v>
      </c>
      <c r="D10" s="3" t="s">
        <v>218</v>
      </c>
      <c r="E10" s="33" t="s">
        <v>6</v>
      </c>
      <c r="F10" s="33" t="s">
        <v>89</v>
      </c>
      <c r="G10" s="3" t="s">
        <v>77</v>
      </c>
      <c r="H10" s="34" t="s">
        <v>8</v>
      </c>
      <c r="I10" s="33" t="s">
        <v>91</v>
      </c>
      <c r="J10" s="33" t="s">
        <v>34</v>
      </c>
      <c r="K10" s="33" t="s">
        <v>35</v>
      </c>
      <c r="L10" s="33" t="s">
        <v>36</v>
      </c>
      <c r="M10" s="33" t="s">
        <v>37</v>
      </c>
    </row>
    <row r="11" spans="2:13" ht="22.5" customHeight="1" x14ac:dyDescent="0.25">
      <c r="B11" s="35"/>
      <c r="C11" s="35"/>
      <c r="D11" s="5"/>
      <c r="E11" s="36" t="s">
        <v>90</v>
      </c>
      <c r="F11" s="36" t="s">
        <v>90</v>
      </c>
      <c r="G11" s="7" t="s">
        <v>188</v>
      </c>
      <c r="H11" s="37" t="s">
        <v>174</v>
      </c>
      <c r="I11" s="36" t="s">
        <v>175</v>
      </c>
      <c r="J11" s="38" t="s">
        <v>177</v>
      </c>
      <c r="K11" s="36" t="s">
        <v>176</v>
      </c>
      <c r="L11" s="39" t="s">
        <v>178</v>
      </c>
      <c r="M11" s="136" t="s">
        <v>179</v>
      </c>
    </row>
    <row r="12" spans="2:13" x14ac:dyDescent="0.25">
      <c r="B12" s="40">
        <v>1</v>
      </c>
      <c r="C12" s="40">
        <v>2</v>
      </c>
      <c r="D12" s="8">
        <v>3</v>
      </c>
      <c r="E12" s="40">
        <v>4</v>
      </c>
      <c r="F12" s="40">
        <v>5</v>
      </c>
      <c r="G12" s="40">
        <v>6</v>
      </c>
      <c r="H12" s="40">
        <v>7</v>
      </c>
      <c r="I12" s="40">
        <v>8</v>
      </c>
      <c r="J12" s="40">
        <v>9</v>
      </c>
      <c r="K12" s="40">
        <v>10</v>
      </c>
      <c r="L12" s="40">
        <v>11</v>
      </c>
      <c r="M12" s="40">
        <v>12</v>
      </c>
    </row>
    <row r="13" spans="2:13" ht="9" customHeight="1" x14ac:dyDescent="0.25">
      <c r="B13" s="12"/>
      <c r="C13" s="13"/>
      <c r="D13" s="13"/>
      <c r="E13" s="14"/>
    </row>
    <row r="14" spans="2:13" ht="15.75" customHeight="1" x14ac:dyDescent="0.25">
      <c r="B14" s="84" t="s">
        <v>181</v>
      </c>
      <c r="C14" s="85" t="s">
        <v>164</v>
      </c>
      <c r="D14" s="13"/>
      <c r="E14" s="14"/>
    </row>
    <row r="15" spans="2:13" x14ac:dyDescent="0.25">
      <c r="B15" s="77">
        <f>'CMH Wrksht'!A15</f>
        <v>18</v>
      </c>
      <c r="C15" s="78" t="str">
        <f>'CMH Wrksht'!B15</f>
        <v>Residential Level 1</v>
      </c>
      <c r="D15" s="79" t="str">
        <f>'CMH Wrksht'!F15</f>
        <v>Days</v>
      </c>
      <c r="E15" s="83"/>
      <c r="F15" s="75"/>
      <c r="G15" s="139">
        <f>'CMH Wrksht'!L15</f>
        <v>0</v>
      </c>
      <c r="H15" s="140">
        <f>E15*G15</f>
        <v>0</v>
      </c>
      <c r="I15" s="76"/>
      <c r="J15" s="142">
        <f t="shared" ref="J15:J23" si="0">ROUND(H15-I15,2)</f>
        <v>0</v>
      </c>
      <c r="K15" s="181" t="str">
        <f t="shared" ref="K15:K23" si="1">IF(F15="","XXXXXXXXXX",ROUND(MAX((F15/$D$4*$D$6)-I15,(F15-I15)/$D$5),2))</f>
        <v>XXXXXXXXXX</v>
      </c>
      <c r="L15" s="76"/>
      <c r="M15" s="130">
        <f t="shared" ref="M15:M23" si="2">IF(E15="",0,L15/E15)</f>
        <v>0</v>
      </c>
    </row>
    <row r="16" spans="2:13" x14ac:dyDescent="0.25">
      <c r="B16" s="77">
        <f>'CMH Wrksht'!A16</f>
        <v>19</v>
      </c>
      <c r="C16" s="78" t="str">
        <f>'CMH Wrksht'!B16</f>
        <v>Residential Level 2</v>
      </c>
      <c r="D16" s="79" t="str">
        <f>'CMH Wrksht'!F16</f>
        <v>Days</v>
      </c>
      <c r="E16" s="83"/>
      <c r="F16" s="75"/>
      <c r="G16" s="139">
        <f>'CMH Wrksht'!L16</f>
        <v>0</v>
      </c>
      <c r="H16" s="140">
        <f t="shared" ref="H16:H59" si="3">E16*G16</f>
        <v>0</v>
      </c>
      <c r="I16" s="76"/>
      <c r="J16" s="142">
        <f t="shared" si="0"/>
        <v>0</v>
      </c>
      <c r="K16" s="181" t="str">
        <f t="shared" si="1"/>
        <v>XXXXXXXXXX</v>
      </c>
      <c r="L16" s="76"/>
      <c r="M16" s="130">
        <f t="shared" si="2"/>
        <v>0</v>
      </c>
    </row>
    <row r="17" spans="1:13" x14ac:dyDescent="0.25">
      <c r="B17" s="77">
        <f>'CMH Wrksht'!A17</f>
        <v>20</v>
      </c>
      <c r="C17" s="78" t="str">
        <f>'CMH Wrksht'!B17</f>
        <v>Residential Level 3</v>
      </c>
      <c r="D17" s="79" t="str">
        <f>'CMH Wrksht'!F17</f>
        <v>Days</v>
      </c>
      <c r="E17" s="83"/>
      <c r="F17" s="75"/>
      <c r="G17" s="139">
        <f>'CMH Wrksht'!L17</f>
        <v>0</v>
      </c>
      <c r="H17" s="140">
        <f t="shared" si="3"/>
        <v>0</v>
      </c>
      <c r="I17" s="76"/>
      <c r="J17" s="142">
        <f t="shared" si="0"/>
        <v>0</v>
      </c>
      <c r="K17" s="181" t="str">
        <f t="shared" si="1"/>
        <v>XXXXXXXXXX</v>
      </c>
      <c r="L17" s="76"/>
      <c r="M17" s="130">
        <f t="shared" si="2"/>
        <v>0</v>
      </c>
    </row>
    <row r="18" spans="1:13" x14ac:dyDescent="0.25">
      <c r="B18" s="77">
        <f>'CMH Wrksht'!A18</f>
        <v>21</v>
      </c>
      <c r="C18" s="78" t="str">
        <f>'CMH Wrksht'!B18</f>
        <v>Residential Level 4</v>
      </c>
      <c r="D18" s="79" t="str">
        <f>'CMH Wrksht'!F18</f>
        <v>Days</v>
      </c>
      <c r="E18" s="83"/>
      <c r="F18" s="75"/>
      <c r="G18" s="139">
        <f>'CMH Wrksht'!L18</f>
        <v>0</v>
      </c>
      <c r="H18" s="140">
        <f t="shared" si="3"/>
        <v>0</v>
      </c>
      <c r="I18" s="76"/>
      <c r="J18" s="142">
        <f t="shared" si="0"/>
        <v>0</v>
      </c>
      <c r="K18" s="181" t="str">
        <f t="shared" si="1"/>
        <v>XXXXXXXXXX</v>
      </c>
      <c r="L18" s="76"/>
      <c r="M18" s="130">
        <f t="shared" si="2"/>
        <v>0</v>
      </c>
    </row>
    <row r="19" spans="1:13" x14ac:dyDescent="0.25">
      <c r="B19" s="77">
        <f>'CMH Wrksht'!A19</f>
        <v>36</v>
      </c>
      <c r="C19" s="78" t="str">
        <f>'CMH Wrksht'!B19</f>
        <v>Room &amp; Board Level 1</v>
      </c>
      <c r="D19" s="79" t="str">
        <f>'CMH Wrksht'!F19</f>
        <v>Days</v>
      </c>
      <c r="E19" s="83"/>
      <c r="F19" s="75"/>
      <c r="G19" s="139">
        <f>'CMH Wrksht'!L19</f>
        <v>0</v>
      </c>
      <c r="H19" s="140">
        <f t="shared" si="3"/>
        <v>0</v>
      </c>
      <c r="I19" s="76"/>
      <c r="J19" s="142">
        <f t="shared" si="0"/>
        <v>0</v>
      </c>
      <c r="K19" s="181" t="str">
        <f t="shared" si="1"/>
        <v>XXXXXXXXXX</v>
      </c>
      <c r="L19" s="76"/>
      <c r="M19" s="130">
        <f t="shared" si="2"/>
        <v>0</v>
      </c>
    </row>
    <row r="20" spans="1:13" x14ac:dyDescent="0.25">
      <c r="B20" s="77">
        <f>'CMH Wrksht'!A20</f>
        <v>37</v>
      </c>
      <c r="C20" s="78" t="str">
        <f>'CMH Wrksht'!B20</f>
        <v>Room &amp; Board Level 2</v>
      </c>
      <c r="D20" s="79" t="str">
        <f>'CMH Wrksht'!F20</f>
        <v>Days</v>
      </c>
      <c r="E20" s="83"/>
      <c r="F20" s="75"/>
      <c r="G20" s="139">
        <f>'CMH Wrksht'!L20</f>
        <v>0</v>
      </c>
      <c r="H20" s="140">
        <f t="shared" si="3"/>
        <v>0</v>
      </c>
      <c r="I20" s="76"/>
      <c r="J20" s="142">
        <f t="shared" si="0"/>
        <v>0</v>
      </c>
      <c r="K20" s="181" t="str">
        <f t="shared" si="1"/>
        <v>XXXXXXXXXX</v>
      </c>
      <c r="L20" s="76"/>
      <c r="M20" s="130">
        <f t="shared" si="2"/>
        <v>0</v>
      </c>
    </row>
    <row r="21" spans="1:13" x14ac:dyDescent="0.25">
      <c r="B21" s="77">
        <f>'CMH Wrksht'!A21</f>
        <v>38</v>
      </c>
      <c r="C21" s="78" t="str">
        <f>'CMH Wrksht'!B21</f>
        <v>Room &amp; Board Level 3</v>
      </c>
      <c r="D21" s="79" t="str">
        <f>'CMH Wrksht'!F21</f>
        <v>Days</v>
      </c>
      <c r="E21" s="83"/>
      <c r="F21" s="75"/>
      <c r="G21" s="139">
        <f>'CMH Wrksht'!L21</f>
        <v>0</v>
      </c>
      <c r="H21" s="140">
        <f t="shared" si="3"/>
        <v>0</v>
      </c>
      <c r="I21" s="76"/>
      <c r="J21" s="142">
        <f t="shared" si="0"/>
        <v>0</v>
      </c>
      <c r="K21" s="181" t="str">
        <f t="shared" si="1"/>
        <v>XXXXXXXXXX</v>
      </c>
      <c r="L21" s="76"/>
      <c r="M21" s="130">
        <f t="shared" si="2"/>
        <v>0</v>
      </c>
    </row>
    <row r="22" spans="1:13" x14ac:dyDescent="0.25">
      <c r="B22" s="77">
        <f>'CMH Wrksht'!A22</f>
        <v>0</v>
      </c>
      <c r="C22" s="78">
        <f>'CMH Wrksht'!B22</f>
        <v>0</v>
      </c>
      <c r="D22" s="79">
        <f>'CMH Wrksht'!F22</f>
        <v>0</v>
      </c>
      <c r="E22" s="83"/>
      <c r="F22" s="75"/>
      <c r="G22" s="139">
        <f>'CMH Wrksht'!L22</f>
        <v>0</v>
      </c>
      <c r="H22" s="140">
        <f t="shared" si="3"/>
        <v>0</v>
      </c>
      <c r="I22" s="76"/>
      <c r="J22" s="142">
        <f t="shared" si="0"/>
        <v>0</v>
      </c>
      <c r="K22" s="181" t="str">
        <f t="shared" si="1"/>
        <v>XXXXXXXXXX</v>
      </c>
      <c r="L22" s="76"/>
      <c r="M22" s="130">
        <f t="shared" si="2"/>
        <v>0</v>
      </c>
    </row>
    <row r="23" spans="1:13" x14ac:dyDescent="0.25">
      <c r="B23" s="77">
        <f>'CMH Wrksht'!A23</f>
        <v>0</v>
      </c>
      <c r="C23" s="78">
        <f>'CMH Wrksht'!B23</f>
        <v>0</v>
      </c>
      <c r="D23" s="79">
        <f>'CMH Wrksht'!F23</f>
        <v>0</v>
      </c>
      <c r="E23" s="83"/>
      <c r="F23" s="75"/>
      <c r="G23" s="139">
        <f>'CMH Wrksht'!L23</f>
        <v>0</v>
      </c>
      <c r="H23" s="140">
        <f t="shared" si="3"/>
        <v>0</v>
      </c>
      <c r="I23" s="76"/>
      <c r="J23" s="142">
        <f t="shared" si="0"/>
        <v>0</v>
      </c>
      <c r="K23" s="181" t="str">
        <f t="shared" si="1"/>
        <v>XXXXXXXXXX</v>
      </c>
      <c r="L23" s="76"/>
      <c r="M23" s="130">
        <f t="shared" si="2"/>
        <v>0</v>
      </c>
    </row>
    <row r="24" spans="1:13" ht="6.75" customHeight="1" x14ac:dyDescent="0.25">
      <c r="A24" s="152"/>
      <c r="B24" s="12">
        <f>'CMH Wrksht'!A24</f>
        <v>0</v>
      </c>
      <c r="C24" s="13">
        <f>'CMH Wrksht'!B24</f>
        <v>0</v>
      </c>
      <c r="D24" s="13">
        <f>'CMH Wrksht'!F24</f>
        <v>0</v>
      </c>
      <c r="E24" s="14"/>
      <c r="K24" s="144"/>
    </row>
    <row r="25" spans="1:13" ht="15" customHeight="1" thickBot="1" x14ac:dyDescent="0.3">
      <c r="A25" s="152"/>
      <c r="B25" s="41" t="s">
        <v>181</v>
      </c>
      <c r="C25" s="42" t="s">
        <v>184</v>
      </c>
      <c r="D25" s="42">
        <f>'CMH Wrksht'!F25</f>
        <v>0</v>
      </c>
      <c r="E25" s="43"/>
      <c r="F25" s="2"/>
      <c r="G25" s="145">
        <f>SUM(G14:G24)</f>
        <v>0</v>
      </c>
      <c r="H25" s="145">
        <f>SUM(H14:H24)</f>
        <v>0</v>
      </c>
      <c r="I25" s="145">
        <f>SUM(I14:I24)</f>
        <v>0</v>
      </c>
      <c r="J25" s="145">
        <f>SUM(J14:J24)</f>
        <v>0</v>
      </c>
      <c r="K25" s="182" t="e">
        <f>ROUND(MAX((F25/$D$4*$D$6)-I25,(F25-I25)/$D$5),2)</f>
        <v>#DIV/0!</v>
      </c>
      <c r="L25" s="163">
        <f>SUM(L14:L24)</f>
        <v>0</v>
      </c>
      <c r="M25" s="145">
        <f>SUM(M14:M24)</f>
        <v>0</v>
      </c>
    </row>
    <row r="26" spans="1:13" ht="15" customHeight="1" thickBot="1" x14ac:dyDescent="0.3">
      <c r="A26" s="152"/>
      <c r="B26" s="15">
        <f>'CMH Wrksht'!A26</f>
        <v>0</v>
      </c>
      <c r="C26" s="15">
        <f>'CMH Wrksht'!B26</f>
        <v>0</v>
      </c>
      <c r="D26" s="9">
        <f>'CMH Wrksht'!F26</f>
        <v>0</v>
      </c>
      <c r="E26" s="15"/>
      <c r="F26" s="147" t="str">
        <f>IF((SUM(F14:F24))&gt;F25,"Please check funding above","")</f>
        <v/>
      </c>
      <c r="L26" s="148" t="e">
        <f>MIN(K25,J25)</f>
        <v>#DIV/0!</v>
      </c>
      <c r="M26" s="149" t="s">
        <v>172</v>
      </c>
    </row>
    <row r="27" spans="1:13" ht="16.5" customHeight="1" x14ac:dyDescent="0.25">
      <c r="A27" s="152"/>
      <c r="B27" s="84" t="s">
        <v>180</v>
      </c>
      <c r="C27" s="85" t="s">
        <v>165</v>
      </c>
      <c r="D27" s="13">
        <f>'CMH Wrksht'!F27</f>
        <v>0</v>
      </c>
      <c r="E27" s="14"/>
    </row>
    <row r="28" spans="1:13" x14ac:dyDescent="0.25">
      <c r="B28" s="77">
        <f>'CMH Wrksht'!A28</f>
        <v>29</v>
      </c>
      <c r="C28" s="78" t="str">
        <f>'CMH Wrksht'!B28</f>
        <v>Aftercare -  Individual</v>
      </c>
      <c r="D28" s="79" t="str">
        <f>'CMH Wrksht'!F28</f>
        <v>Hours</v>
      </c>
      <c r="E28" s="83"/>
      <c r="F28" s="75"/>
      <c r="G28" s="139">
        <f>'CMH Wrksht'!L28</f>
        <v>0</v>
      </c>
      <c r="H28" s="140">
        <f t="shared" si="3"/>
        <v>0</v>
      </c>
      <c r="I28" s="76"/>
      <c r="J28" s="142">
        <f t="shared" ref="J28:J54" si="4">ROUND(H28-I28,2)</f>
        <v>0</v>
      </c>
      <c r="K28" s="181" t="str">
        <f t="shared" ref="K28:K54" si="5">IF(F28="","XXXXXXXXXX",ROUND(MAX((F28/$D$4*$D$6)-I28,(F28-I28)/$D$5),2))</f>
        <v>XXXXXXXXXX</v>
      </c>
      <c r="L28" s="76"/>
      <c r="M28" s="130">
        <f t="shared" ref="M28:M54" si="6">IF(E28="",0,L28/E28)</f>
        <v>0</v>
      </c>
    </row>
    <row r="29" spans="1:13" x14ac:dyDescent="0.25">
      <c r="B29" s="77">
        <f>'CMH Wrksht'!A29</f>
        <v>43</v>
      </c>
      <c r="C29" s="78" t="str">
        <f>'CMH Wrksht'!B29</f>
        <v>Aftercare - Group</v>
      </c>
      <c r="D29" s="79" t="str">
        <f>'CMH Wrksht'!F29</f>
        <v>Hours</v>
      </c>
      <c r="E29" s="83"/>
      <c r="F29" s="75"/>
      <c r="G29" s="139">
        <f>'CMH Wrksht'!L29</f>
        <v>0</v>
      </c>
      <c r="H29" s="140">
        <f t="shared" si="3"/>
        <v>0</v>
      </c>
      <c r="I29" s="76"/>
      <c r="J29" s="142">
        <f t="shared" si="4"/>
        <v>0</v>
      </c>
      <c r="K29" s="181" t="str">
        <f t="shared" si="5"/>
        <v>XXXXXXXXXX</v>
      </c>
      <c r="L29" s="76"/>
      <c r="M29" s="130">
        <f t="shared" si="6"/>
        <v>0</v>
      </c>
    </row>
    <row r="30" spans="1:13" x14ac:dyDescent="0.25">
      <c r="B30" s="77">
        <f>'CMH Wrksht'!A30</f>
        <v>1</v>
      </c>
      <c r="C30" s="78" t="str">
        <f>'CMH Wrksht'!B30</f>
        <v>Assessment</v>
      </c>
      <c r="D30" s="79" t="str">
        <f>'CMH Wrksht'!F30</f>
        <v>Hours</v>
      </c>
      <c r="E30" s="83"/>
      <c r="F30" s="75"/>
      <c r="G30" s="139">
        <f>'CMH Wrksht'!L30</f>
        <v>0</v>
      </c>
      <c r="H30" s="140">
        <f t="shared" si="3"/>
        <v>0</v>
      </c>
      <c r="I30" s="76"/>
      <c r="J30" s="142">
        <f t="shared" si="4"/>
        <v>0</v>
      </c>
      <c r="K30" s="181" t="str">
        <f t="shared" si="5"/>
        <v>XXXXXXXXXX</v>
      </c>
      <c r="L30" s="76"/>
      <c r="M30" s="130">
        <f t="shared" si="6"/>
        <v>0</v>
      </c>
    </row>
    <row r="31" spans="1:13" x14ac:dyDescent="0.25">
      <c r="B31" s="77">
        <f>'CMH Wrksht'!A31</f>
        <v>31</v>
      </c>
      <c r="C31" s="78" t="str">
        <f>'CMH Wrksht'!B31</f>
        <v>Behavioral Health Overlay Services</v>
      </c>
      <c r="D31" s="79" t="str">
        <f>'CMH Wrksht'!F31</f>
        <v>Days</v>
      </c>
      <c r="E31" s="83"/>
      <c r="F31" s="75"/>
      <c r="G31" s="139">
        <f>'CMH Wrksht'!L31</f>
        <v>0</v>
      </c>
      <c r="H31" s="140">
        <f t="shared" si="3"/>
        <v>0</v>
      </c>
      <c r="I31" s="76"/>
      <c r="J31" s="142">
        <f t="shared" si="4"/>
        <v>0</v>
      </c>
      <c r="K31" s="181" t="str">
        <f t="shared" si="5"/>
        <v>XXXXXXXXXX</v>
      </c>
      <c r="L31" s="76"/>
      <c r="M31" s="130">
        <f t="shared" si="6"/>
        <v>0</v>
      </c>
    </row>
    <row r="32" spans="1:13" x14ac:dyDescent="0.25">
      <c r="B32" s="77">
        <f>'CMH Wrksht'!A32</f>
        <v>2</v>
      </c>
      <c r="C32" s="78" t="str">
        <f>'CMH Wrksht'!B32</f>
        <v>Case Management</v>
      </c>
      <c r="D32" s="79" t="str">
        <f>'CMH Wrksht'!F32</f>
        <v>Hours</v>
      </c>
      <c r="E32" s="83"/>
      <c r="F32" s="75"/>
      <c r="G32" s="139">
        <f>'CMH Wrksht'!L32</f>
        <v>0</v>
      </c>
      <c r="H32" s="140">
        <f t="shared" si="3"/>
        <v>0</v>
      </c>
      <c r="I32" s="76"/>
      <c r="J32" s="142">
        <f t="shared" si="4"/>
        <v>0</v>
      </c>
      <c r="K32" s="181" t="str">
        <f t="shared" si="5"/>
        <v>XXXXXXXXXX</v>
      </c>
      <c r="L32" s="76"/>
      <c r="M32" s="130">
        <f t="shared" si="6"/>
        <v>0</v>
      </c>
    </row>
    <row r="33" spans="2:13" hidden="1" x14ac:dyDescent="0.25">
      <c r="B33" s="77">
        <f>'CMH Wrksht'!A33</f>
        <v>0</v>
      </c>
      <c r="C33" s="78">
        <f>'CMH Wrksht'!B33</f>
        <v>0</v>
      </c>
      <c r="D33" s="79">
        <f>'CMH Wrksht'!F33</f>
        <v>0</v>
      </c>
      <c r="E33" s="83"/>
      <c r="F33" s="75"/>
      <c r="G33" s="139">
        <f>'CMH Wrksht'!L33</f>
        <v>0</v>
      </c>
      <c r="H33" s="140">
        <f t="shared" si="3"/>
        <v>0</v>
      </c>
      <c r="I33" s="76"/>
      <c r="J33" s="142">
        <f t="shared" si="4"/>
        <v>0</v>
      </c>
      <c r="K33" s="181" t="str">
        <f t="shared" si="5"/>
        <v>XXXXXXXXXX</v>
      </c>
      <c r="L33" s="76"/>
      <c r="M33" s="130">
        <f t="shared" si="6"/>
        <v>0</v>
      </c>
    </row>
    <row r="34" spans="2:13" hidden="1" x14ac:dyDescent="0.25">
      <c r="B34" s="77">
        <f>'CMH Wrksht'!A34</f>
        <v>0</v>
      </c>
      <c r="C34" s="78">
        <f>'CMH Wrksht'!B34</f>
        <v>0</v>
      </c>
      <c r="D34" s="79">
        <f>'CMH Wrksht'!F34</f>
        <v>0</v>
      </c>
      <c r="E34" s="83"/>
      <c r="F34" s="75"/>
      <c r="G34" s="139">
        <f>'CMH Wrksht'!L34</f>
        <v>0</v>
      </c>
      <c r="H34" s="140">
        <f t="shared" si="3"/>
        <v>0</v>
      </c>
      <c r="I34" s="76"/>
      <c r="J34" s="142">
        <f t="shared" si="4"/>
        <v>0</v>
      </c>
      <c r="K34" s="181" t="str">
        <f t="shared" si="5"/>
        <v>XXXXXXXXXX</v>
      </c>
      <c r="L34" s="76"/>
      <c r="M34" s="130">
        <f t="shared" si="6"/>
        <v>0</v>
      </c>
    </row>
    <row r="35" spans="2:13" x14ac:dyDescent="0.25">
      <c r="B35" s="77">
        <f>'CMH Wrksht'!A35</f>
        <v>6</v>
      </c>
      <c r="C35" s="78" t="str">
        <f>'CMH Wrksht'!B35</f>
        <v>Day/Night</v>
      </c>
      <c r="D35" s="79" t="str">
        <f>'CMH Wrksht'!F35</f>
        <v>Days</v>
      </c>
      <c r="E35" s="83"/>
      <c r="F35" s="75"/>
      <c r="G35" s="139">
        <f>'CMH Wrksht'!L35</f>
        <v>0</v>
      </c>
      <c r="H35" s="140">
        <f t="shared" si="3"/>
        <v>0</v>
      </c>
      <c r="I35" s="76"/>
      <c r="J35" s="142">
        <f t="shared" si="4"/>
        <v>0</v>
      </c>
      <c r="K35" s="181" t="str">
        <f t="shared" si="5"/>
        <v>XXXXXXXXXX</v>
      </c>
      <c r="L35" s="76"/>
      <c r="M35" s="130">
        <f t="shared" si="6"/>
        <v>0</v>
      </c>
    </row>
    <row r="36" spans="2:13" x14ac:dyDescent="0.25">
      <c r="B36" s="77">
        <f>'CMH Wrksht'!A36</f>
        <v>28</v>
      </c>
      <c r="C36" s="78" t="str">
        <f>'CMH Wrksht'!B36</f>
        <v>Incidental Expenses</v>
      </c>
      <c r="D36" s="79" t="str">
        <f>'CMH Wrksht'!F36</f>
        <v>1 Unit = $50.00</v>
      </c>
      <c r="E36" s="83"/>
      <c r="F36" s="75"/>
      <c r="G36" s="139">
        <f>'CMH Wrksht'!L36</f>
        <v>0</v>
      </c>
      <c r="H36" s="140">
        <f t="shared" si="3"/>
        <v>0</v>
      </c>
      <c r="I36" s="76"/>
      <c r="J36" s="142">
        <f t="shared" si="4"/>
        <v>0</v>
      </c>
      <c r="K36" s="181" t="str">
        <f t="shared" si="5"/>
        <v>XXXXXXXXXX</v>
      </c>
      <c r="L36" s="76"/>
      <c r="M36" s="130">
        <f t="shared" si="6"/>
        <v>0</v>
      </c>
    </row>
    <row r="37" spans="2:13" x14ac:dyDescent="0.25">
      <c r="B37" s="77">
        <f>'CMH Wrksht'!A37</f>
        <v>8</v>
      </c>
      <c r="C37" s="78" t="str">
        <f>'CMH Wrksht'!B37</f>
        <v>In-Home &amp; On Site</v>
      </c>
      <c r="D37" s="79" t="str">
        <f>'CMH Wrksht'!F37</f>
        <v>Hours</v>
      </c>
      <c r="E37" s="83"/>
      <c r="F37" s="75"/>
      <c r="G37" s="139">
        <f>'CMH Wrksht'!L37</f>
        <v>0</v>
      </c>
      <c r="H37" s="140">
        <f t="shared" si="3"/>
        <v>0</v>
      </c>
      <c r="I37" s="76"/>
      <c r="J37" s="142">
        <f t="shared" si="4"/>
        <v>0</v>
      </c>
      <c r="K37" s="181" t="str">
        <f t="shared" si="5"/>
        <v>XXXXXXXXXX</v>
      </c>
      <c r="L37" s="76"/>
      <c r="M37" s="130">
        <f t="shared" si="6"/>
        <v>0</v>
      </c>
    </row>
    <row r="38" spans="2:13" x14ac:dyDescent="0.25">
      <c r="B38" s="77">
        <f>'CMH Wrksht'!A38</f>
        <v>10</v>
      </c>
      <c r="C38" s="78" t="str">
        <f>'CMH Wrksht'!B38</f>
        <v>Intensive Case Management</v>
      </c>
      <c r="D38" s="79" t="str">
        <f>'CMH Wrksht'!F38</f>
        <v>Hours</v>
      </c>
      <c r="E38" s="83"/>
      <c r="F38" s="75"/>
      <c r="G38" s="139">
        <f>'CMH Wrksht'!L38</f>
        <v>0</v>
      </c>
      <c r="H38" s="140">
        <f t="shared" si="3"/>
        <v>0</v>
      </c>
      <c r="I38" s="76"/>
      <c r="J38" s="142">
        <f t="shared" si="4"/>
        <v>0</v>
      </c>
      <c r="K38" s="181" t="str">
        <f t="shared" si="5"/>
        <v>XXXXXXXXXX</v>
      </c>
      <c r="L38" s="76"/>
      <c r="M38" s="130">
        <f t="shared" si="6"/>
        <v>0</v>
      </c>
    </row>
    <row r="39" spans="2:13" x14ac:dyDescent="0.25">
      <c r="B39" s="77">
        <f>'CMH Wrksht'!A39</f>
        <v>42</v>
      </c>
      <c r="C39" s="78" t="str">
        <f>'CMH Wrksht'!B39</f>
        <v>Intervention - Group</v>
      </c>
      <c r="D39" s="79" t="str">
        <f>'CMH Wrksht'!F39</f>
        <v>Hours</v>
      </c>
      <c r="E39" s="83"/>
      <c r="F39" s="75"/>
      <c r="G39" s="139">
        <f>'CMH Wrksht'!L39</f>
        <v>0</v>
      </c>
      <c r="H39" s="140">
        <f t="shared" si="3"/>
        <v>0</v>
      </c>
      <c r="I39" s="76"/>
      <c r="J39" s="142">
        <f t="shared" si="4"/>
        <v>0</v>
      </c>
      <c r="K39" s="181" t="str">
        <f t="shared" si="5"/>
        <v>XXXXXXXXXX</v>
      </c>
      <c r="L39" s="76"/>
      <c r="M39" s="130">
        <f t="shared" si="6"/>
        <v>0</v>
      </c>
    </row>
    <row r="40" spans="2:13" x14ac:dyDescent="0.25">
      <c r="B40" s="77">
        <f>'CMH Wrksht'!A40</f>
        <v>11</v>
      </c>
      <c r="C40" s="78" t="str">
        <f>'CMH Wrksht'!B40</f>
        <v>Intervention - Individual</v>
      </c>
      <c r="D40" s="79" t="str">
        <f>'CMH Wrksht'!F40</f>
        <v>Hours</v>
      </c>
      <c r="E40" s="83"/>
      <c r="F40" s="75"/>
      <c r="G40" s="139">
        <f>'CMH Wrksht'!L40</f>
        <v>0</v>
      </c>
      <c r="H40" s="140">
        <f t="shared" si="3"/>
        <v>0</v>
      </c>
      <c r="I40" s="76"/>
      <c r="J40" s="142">
        <f t="shared" si="4"/>
        <v>0</v>
      </c>
      <c r="K40" s="181" t="str">
        <f t="shared" si="5"/>
        <v>XXXXXXXXXX</v>
      </c>
      <c r="L40" s="76"/>
      <c r="M40" s="130">
        <f t="shared" si="6"/>
        <v>0</v>
      </c>
    </row>
    <row r="41" spans="2:13" x14ac:dyDescent="0.25">
      <c r="B41" s="77">
        <f>'CMH Wrksht'!A41</f>
        <v>12</v>
      </c>
      <c r="C41" s="78" t="str">
        <f>'CMH Wrksht'!B41</f>
        <v>Medical Services</v>
      </c>
      <c r="D41" s="79" t="str">
        <f>'CMH Wrksht'!F41</f>
        <v>Hours</v>
      </c>
      <c r="E41" s="83"/>
      <c r="F41" s="75"/>
      <c r="G41" s="139">
        <f>'CMH Wrksht'!L41</f>
        <v>0</v>
      </c>
      <c r="H41" s="140">
        <f t="shared" si="3"/>
        <v>0</v>
      </c>
      <c r="I41" s="76"/>
      <c r="J41" s="142">
        <f t="shared" si="4"/>
        <v>0</v>
      </c>
      <c r="K41" s="181" t="str">
        <f t="shared" si="5"/>
        <v>XXXXXXXXXX</v>
      </c>
      <c r="L41" s="76"/>
      <c r="M41" s="130">
        <f t="shared" si="6"/>
        <v>0</v>
      </c>
    </row>
    <row r="42" spans="2:13" x14ac:dyDescent="0.25">
      <c r="B42" s="77">
        <f>'CMH Wrksht'!A42</f>
        <v>35</v>
      </c>
      <c r="C42" s="78" t="str">
        <f>'CMH Wrksht'!B42</f>
        <v>Outpatient - Group</v>
      </c>
      <c r="D42" s="79" t="str">
        <f>'CMH Wrksht'!F42</f>
        <v>Hours</v>
      </c>
      <c r="E42" s="83"/>
      <c r="F42" s="75"/>
      <c r="G42" s="139">
        <f>'CMH Wrksht'!L42</f>
        <v>0</v>
      </c>
      <c r="H42" s="140">
        <f t="shared" si="3"/>
        <v>0</v>
      </c>
      <c r="I42" s="76"/>
      <c r="J42" s="142">
        <f t="shared" si="4"/>
        <v>0</v>
      </c>
      <c r="K42" s="181" t="str">
        <f t="shared" si="5"/>
        <v>XXXXXXXXXX</v>
      </c>
      <c r="L42" s="76"/>
      <c r="M42" s="130">
        <f t="shared" si="6"/>
        <v>0</v>
      </c>
    </row>
    <row r="43" spans="2:13" x14ac:dyDescent="0.25">
      <c r="B43" s="77">
        <f>'CMH Wrksht'!A43</f>
        <v>14</v>
      </c>
      <c r="C43" s="78" t="str">
        <f>'CMH Wrksht'!B43</f>
        <v>Outpatient - Individual</v>
      </c>
      <c r="D43" s="79" t="str">
        <f>'CMH Wrksht'!F43</f>
        <v>Hours</v>
      </c>
      <c r="E43" s="83"/>
      <c r="F43" s="75"/>
      <c r="G43" s="139">
        <f>'CMH Wrksht'!L43</f>
        <v>0</v>
      </c>
      <c r="H43" s="140">
        <f t="shared" ref="H43" si="7">E43*G43</f>
        <v>0</v>
      </c>
      <c r="I43" s="76"/>
      <c r="J43" s="142">
        <f t="shared" si="4"/>
        <v>0</v>
      </c>
      <c r="K43" s="181" t="str">
        <f t="shared" si="5"/>
        <v>XXXXXXXXXX</v>
      </c>
      <c r="L43" s="76"/>
      <c r="M43" s="130">
        <f t="shared" ref="M43" si="8">IF(E43="",0,L43/E43)</f>
        <v>0</v>
      </c>
    </row>
    <row r="44" spans="2:13" x14ac:dyDescent="0.25">
      <c r="B44" s="77">
        <f>'CMH Wrksht'!A44</f>
        <v>15</v>
      </c>
      <c r="C44" s="78" t="str">
        <f>'CMH Wrksht'!B44</f>
        <v>Outreach</v>
      </c>
      <c r="D44" s="79" t="str">
        <f>'CMH Wrksht'!F44</f>
        <v>Hours</v>
      </c>
      <c r="E44" s="83"/>
      <c r="F44" s="75"/>
      <c r="G44" s="139">
        <f>'CMH Wrksht'!L44</f>
        <v>0</v>
      </c>
      <c r="H44" s="140">
        <f t="shared" si="3"/>
        <v>0</v>
      </c>
      <c r="I44" s="76"/>
      <c r="J44" s="142">
        <f t="shared" si="4"/>
        <v>0</v>
      </c>
      <c r="K44" s="181" t="str">
        <f t="shared" si="5"/>
        <v>XXXXXXXXXX</v>
      </c>
      <c r="L44" s="76"/>
      <c r="M44" s="130">
        <f t="shared" si="6"/>
        <v>0</v>
      </c>
    </row>
    <row r="45" spans="2:13" x14ac:dyDescent="0.25">
      <c r="B45" s="77">
        <f>'CMH Wrksht'!A45</f>
        <v>15</v>
      </c>
      <c r="C45" s="78" t="str">
        <f>'CMH Wrksht'!B45</f>
        <v>Outreach</v>
      </c>
      <c r="D45" s="79" t="str">
        <f>'CMH Wrksht'!F45</f>
        <v>Hours</v>
      </c>
      <c r="E45" s="83"/>
      <c r="F45" s="75"/>
      <c r="G45" s="139">
        <f>'CMH Wrksht'!L45</f>
        <v>0</v>
      </c>
      <c r="H45" s="140">
        <f t="shared" si="3"/>
        <v>0</v>
      </c>
      <c r="I45" s="76"/>
      <c r="J45" s="142">
        <f t="shared" si="4"/>
        <v>0</v>
      </c>
      <c r="K45" s="181" t="str">
        <f t="shared" si="5"/>
        <v>XXXXXXXXXX</v>
      </c>
      <c r="L45" s="76"/>
      <c r="M45" s="130">
        <f t="shared" si="6"/>
        <v>0</v>
      </c>
    </row>
    <row r="46" spans="2:13" hidden="1" x14ac:dyDescent="0.25">
      <c r="B46" s="77">
        <f>'CMH Wrksht'!A46</f>
        <v>41</v>
      </c>
      <c r="C46" s="78" t="str">
        <f>'CMH Wrksht'!B46</f>
        <v>Project Recovery</v>
      </c>
      <c r="D46" s="79" t="str">
        <f>'CMH Wrksht'!F46</f>
        <v>Hours</v>
      </c>
      <c r="E46" s="83"/>
      <c r="F46" s="75"/>
      <c r="G46" s="139">
        <f>'CMH Wrksht'!L46</f>
        <v>0</v>
      </c>
      <c r="H46" s="140">
        <f t="shared" si="3"/>
        <v>0</v>
      </c>
      <c r="I46" s="76"/>
      <c r="J46" s="142">
        <f t="shared" si="4"/>
        <v>0</v>
      </c>
      <c r="K46" s="181" t="str">
        <f t="shared" si="5"/>
        <v>XXXXXXXXXX</v>
      </c>
      <c r="L46" s="76"/>
      <c r="M46" s="130">
        <f t="shared" si="6"/>
        <v>0</v>
      </c>
    </row>
    <row r="47" spans="2:13" x14ac:dyDescent="0.25">
      <c r="B47" s="77">
        <f>'CMH Wrksht'!A47</f>
        <v>47</v>
      </c>
      <c r="C47" s="78" t="str">
        <f>'CMH Wrksht'!B47</f>
        <v>Recovery Support - Group</v>
      </c>
      <c r="D47" s="79" t="str">
        <f>'CMH Wrksht'!F47</f>
        <v>Hours</v>
      </c>
      <c r="E47" s="83"/>
      <c r="F47" s="75"/>
      <c r="G47" s="139">
        <f>'CMH Wrksht'!L47</f>
        <v>0</v>
      </c>
      <c r="H47" s="140">
        <f t="shared" si="3"/>
        <v>0</v>
      </c>
      <c r="I47" s="76"/>
      <c r="J47" s="142">
        <f t="shared" si="4"/>
        <v>0</v>
      </c>
      <c r="K47" s="181" t="str">
        <f t="shared" si="5"/>
        <v>XXXXXXXXXX</v>
      </c>
      <c r="L47" s="76"/>
      <c r="M47" s="130">
        <f t="shared" si="6"/>
        <v>0</v>
      </c>
    </row>
    <row r="48" spans="2:13" x14ac:dyDescent="0.25">
      <c r="B48" s="77">
        <f>'CMH Wrksht'!A48</f>
        <v>46</v>
      </c>
      <c r="C48" s="78" t="str">
        <f>'CMH Wrksht'!B48</f>
        <v>Recovery Support - Individual</v>
      </c>
      <c r="D48" s="79" t="str">
        <f>'CMH Wrksht'!F48</f>
        <v>Hours</v>
      </c>
      <c r="E48" s="83"/>
      <c r="F48" s="75"/>
      <c r="G48" s="139">
        <f>'CMH Wrksht'!L48</f>
        <v>0</v>
      </c>
      <c r="H48" s="140">
        <f t="shared" si="3"/>
        <v>0</v>
      </c>
      <c r="I48" s="76"/>
      <c r="J48" s="142">
        <f t="shared" si="4"/>
        <v>0</v>
      </c>
      <c r="K48" s="181" t="str">
        <f t="shared" si="5"/>
        <v>XXXXXXXXXX</v>
      </c>
      <c r="L48" s="76"/>
      <c r="M48" s="130">
        <f t="shared" si="6"/>
        <v>0</v>
      </c>
    </row>
    <row r="49" spans="1:13" x14ac:dyDescent="0.25">
      <c r="B49" s="77">
        <f>'CMH Wrksht'!A49</f>
        <v>22</v>
      </c>
      <c r="C49" s="78" t="str">
        <f>'CMH Wrksht'!B49</f>
        <v>Respite Services</v>
      </c>
      <c r="D49" s="79" t="str">
        <f>'CMH Wrksht'!F49</f>
        <v>Hours</v>
      </c>
      <c r="E49" s="83"/>
      <c r="F49" s="75"/>
      <c r="G49" s="139">
        <f>'CMH Wrksht'!L49</f>
        <v>0</v>
      </c>
      <c r="H49" s="140">
        <f t="shared" si="3"/>
        <v>0</v>
      </c>
      <c r="I49" s="76"/>
      <c r="J49" s="142">
        <f t="shared" si="4"/>
        <v>0</v>
      </c>
      <c r="K49" s="181" t="str">
        <f t="shared" si="5"/>
        <v>XXXXXXXXXX</v>
      </c>
      <c r="L49" s="76"/>
      <c r="M49" s="130">
        <f t="shared" si="6"/>
        <v>0</v>
      </c>
    </row>
    <row r="50" spans="1:13" x14ac:dyDescent="0.25">
      <c r="B50" s="77">
        <f>'CMH Wrksht'!A50</f>
        <v>25</v>
      </c>
      <c r="C50" s="78" t="str">
        <f>'CMH Wrksht'!B50</f>
        <v>Supported Employment</v>
      </c>
      <c r="D50" s="79" t="str">
        <f>'CMH Wrksht'!F50</f>
        <v>Hours</v>
      </c>
      <c r="E50" s="83"/>
      <c r="F50" s="75"/>
      <c r="G50" s="139">
        <f>'CMH Wrksht'!L50</f>
        <v>0</v>
      </c>
      <c r="H50" s="140">
        <f t="shared" si="3"/>
        <v>0</v>
      </c>
      <c r="I50" s="76"/>
      <c r="J50" s="142">
        <f t="shared" si="4"/>
        <v>0</v>
      </c>
      <c r="K50" s="181" t="str">
        <f t="shared" si="5"/>
        <v>XXXXXXXXXX</v>
      </c>
      <c r="L50" s="76"/>
      <c r="M50" s="130">
        <f t="shared" si="6"/>
        <v>0</v>
      </c>
    </row>
    <row r="51" spans="1:13" x14ac:dyDescent="0.25">
      <c r="B51" s="77">
        <f>'CMH Wrksht'!A51</f>
        <v>26</v>
      </c>
      <c r="C51" s="78" t="str">
        <f>'CMH Wrksht'!B51</f>
        <v>Supportive Housing/Living</v>
      </c>
      <c r="D51" s="79" t="str">
        <f>'CMH Wrksht'!F51</f>
        <v>Hours</v>
      </c>
      <c r="E51" s="83"/>
      <c r="F51" s="75"/>
      <c r="G51" s="139">
        <f>'CMH Wrksht'!L51</f>
        <v>0</v>
      </c>
      <c r="H51" s="140">
        <f t="shared" si="3"/>
        <v>0</v>
      </c>
      <c r="I51" s="76"/>
      <c r="J51" s="142">
        <f t="shared" si="4"/>
        <v>0</v>
      </c>
      <c r="K51" s="181" t="str">
        <f t="shared" si="5"/>
        <v>XXXXXXXXXX</v>
      </c>
      <c r="L51" s="76"/>
      <c r="M51" s="130">
        <f t="shared" si="6"/>
        <v>0</v>
      </c>
    </row>
    <row r="52" spans="1:13" x14ac:dyDescent="0.25">
      <c r="B52" s="77">
        <f>'CMH Wrksht'!A52</f>
        <v>48</v>
      </c>
      <c r="C52" s="78" t="str">
        <f>'CMH Wrksht'!B52</f>
        <v>Training and Clinical Supervision</v>
      </c>
      <c r="D52" s="79" t="str">
        <f>'CMH Wrksht'!F52</f>
        <v>Hours</v>
      </c>
      <c r="E52" s="83"/>
      <c r="F52" s="75"/>
      <c r="G52" s="139">
        <f>'CMH Wrksht'!L52</f>
        <v>0</v>
      </c>
      <c r="H52" s="140">
        <f t="shared" ref="H52" si="9">E52*G52</f>
        <v>0</v>
      </c>
      <c r="I52" s="76"/>
      <c r="J52" s="142">
        <f t="shared" si="4"/>
        <v>0</v>
      </c>
      <c r="K52" s="181" t="str">
        <f t="shared" si="5"/>
        <v>XXXXXXXXXX</v>
      </c>
      <c r="L52" s="76"/>
      <c r="M52" s="130">
        <f t="shared" si="6"/>
        <v>0</v>
      </c>
    </row>
    <row r="53" spans="1:13" x14ac:dyDescent="0.25">
      <c r="B53" s="77">
        <f>'CMH Wrksht'!A53</f>
        <v>0</v>
      </c>
      <c r="C53" s="78">
        <f>'CMH Wrksht'!B53</f>
        <v>0</v>
      </c>
      <c r="D53" s="79">
        <f>'CMH Wrksht'!F53</f>
        <v>0</v>
      </c>
      <c r="E53" s="83"/>
      <c r="F53" s="75"/>
      <c r="G53" s="139">
        <f>'CMH Wrksht'!L53</f>
        <v>0</v>
      </c>
      <c r="H53" s="140">
        <f t="shared" si="3"/>
        <v>0</v>
      </c>
      <c r="I53" s="76"/>
      <c r="J53" s="142">
        <f t="shared" si="4"/>
        <v>0</v>
      </c>
      <c r="K53" s="181" t="str">
        <f t="shared" si="5"/>
        <v>XXXXXXXXXX</v>
      </c>
      <c r="L53" s="76"/>
      <c r="M53" s="130">
        <f t="shared" si="6"/>
        <v>0</v>
      </c>
    </row>
    <row r="54" spans="1:13" x14ac:dyDescent="0.25">
      <c r="B54" s="77">
        <f>'CMH Wrksht'!A54</f>
        <v>0</v>
      </c>
      <c r="C54" s="78">
        <f>'CMH Wrksht'!B54</f>
        <v>0</v>
      </c>
      <c r="D54" s="79">
        <f>'CMH Wrksht'!F54</f>
        <v>0</v>
      </c>
      <c r="E54" s="83"/>
      <c r="F54" s="75"/>
      <c r="G54" s="139">
        <f>'CMH Wrksht'!L54</f>
        <v>0</v>
      </c>
      <c r="H54" s="140">
        <f t="shared" si="3"/>
        <v>0</v>
      </c>
      <c r="I54" s="76"/>
      <c r="J54" s="142">
        <f t="shared" si="4"/>
        <v>0</v>
      </c>
      <c r="K54" s="181" t="str">
        <f t="shared" si="5"/>
        <v>XXXXXXXXXX</v>
      </c>
      <c r="L54" s="76"/>
      <c r="M54" s="130">
        <f t="shared" si="6"/>
        <v>0</v>
      </c>
    </row>
    <row r="55" spans="1:13" ht="6.75" customHeight="1" x14ac:dyDescent="0.25">
      <c r="A55" s="152"/>
      <c r="B55" s="12">
        <f>'CMH Wrksht'!A55</f>
        <v>0</v>
      </c>
      <c r="C55" s="13">
        <f>'CMH Wrksht'!B55</f>
        <v>0</v>
      </c>
      <c r="D55" s="13">
        <f>'CMH Wrksht'!F55</f>
        <v>0</v>
      </c>
      <c r="E55" s="14"/>
      <c r="K55" s="144"/>
    </row>
    <row r="56" spans="1:13" ht="15" customHeight="1" thickBot="1" x14ac:dyDescent="0.3">
      <c r="A56" s="152"/>
      <c r="B56" s="41" t="s">
        <v>180</v>
      </c>
      <c r="C56" s="42" t="s">
        <v>185</v>
      </c>
      <c r="D56" s="42">
        <f>'CMH Wrksht'!F56</f>
        <v>0</v>
      </c>
      <c r="E56" s="43"/>
      <c r="F56" s="2"/>
      <c r="G56" s="145">
        <f>SUM(G27:G55)</f>
        <v>0</v>
      </c>
      <c r="H56" s="145">
        <f>SUM(H27:H55)</f>
        <v>0</v>
      </c>
      <c r="I56" s="145">
        <f>SUM(I27:I55)</f>
        <v>0</v>
      </c>
      <c r="J56" s="145">
        <f>SUM(J27:J55)</f>
        <v>0</v>
      </c>
      <c r="K56" s="182" t="e">
        <f>ROUND(MAX((F56/$D$4*$D$6)-I56,(F56-I56)/$D$5),2)</f>
        <v>#DIV/0!</v>
      </c>
      <c r="L56" s="163">
        <f>SUM(L27:L55)</f>
        <v>0</v>
      </c>
      <c r="M56" s="145">
        <f>SUM(M27:M55)</f>
        <v>0</v>
      </c>
    </row>
    <row r="57" spans="1:13" ht="15" customHeight="1" thickBot="1" x14ac:dyDescent="0.3">
      <c r="A57" s="152"/>
      <c r="B57" s="15">
        <f>'CMH Wrksht'!A57</f>
        <v>0</v>
      </c>
      <c r="C57" s="15">
        <f>'CMH Wrksht'!B57</f>
        <v>0</v>
      </c>
      <c r="D57" s="9">
        <f>'CMH Wrksht'!F57</f>
        <v>0</v>
      </c>
      <c r="E57" s="15"/>
      <c r="F57" s="147" t="str">
        <f>IF((SUM(F27:F55))&gt;F56,"Please check funding above","")</f>
        <v/>
      </c>
      <c r="L57" s="148" t="e">
        <f>MIN(K56,J56)</f>
        <v>#DIV/0!</v>
      </c>
      <c r="M57" s="149" t="s">
        <v>172</v>
      </c>
    </row>
    <row r="58" spans="1:13" ht="16.5" customHeight="1" x14ac:dyDescent="0.25">
      <c r="A58" s="152"/>
      <c r="B58" s="84" t="s">
        <v>182</v>
      </c>
      <c r="C58" s="85" t="s">
        <v>166</v>
      </c>
      <c r="D58" s="13">
        <f>'CMH Wrksht'!F58</f>
        <v>0</v>
      </c>
      <c r="E58" s="14"/>
    </row>
    <row r="59" spans="1:13" x14ac:dyDescent="0.25">
      <c r="B59" s="77">
        <f>'CMH Wrksht'!A59</f>
        <v>3</v>
      </c>
      <c r="C59" s="78" t="str">
        <f>'CMH Wrksht'!B59</f>
        <v>Crisis Stabilization</v>
      </c>
      <c r="D59" s="79" t="str">
        <f>'CMH Wrksht'!F59</f>
        <v>Day</v>
      </c>
      <c r="E59" s="83"/>
      <c r="F59" s="75"/>
      <c r="G59" s="139">
        <f>'CMH Wrksht'!L59</f>
        <v>0</v>
      </c>
      <c r="H59" s="140">
        <f t="shared" si="3"/>
        <v>0</v>
      </c>
      <c r="I59" s="76"/>
      <c r="J59" s="142">
        <f t="shared" ref="J59:J64" si="10">ROUND(H59-I59,2)</f>
        <v>0</v>
      </c>
      <c r="K59" s="181" t="str">
        <f t="shared" ref="K59:K64" si="11">IF(F59="","XXXXXXXXXX",ROUND(MAX((F59/$D$4*$D$6)-I59,(F59-I59)/$D$5),2))</f>
        <v>XXXXXXXXXX</v>
      </c>
      <c r="L59" s="76"/>
      <c r="M59" s="130">
        <f t="shared" ref="M59:M64" si="12">IF(E59="",0,L59/E59)</f>
        <v>0</v>
      </c>
    </row>
    <row r="60" spans="1:13" x14ac:dyDescent="0.25">
      <c r="B60" s="77">
        <f>'CMH Wrksht'!A60</f>
        <v>4</v>
      </c>
      <c r="C60" s="78" t="str">
        <f>'CMH Wrksht'!B60</f>
        <v>Crisis Support/Emergency - Client Specific</v>
      </c>
      <c r="D60" s="79" t="str">
        <f>'CMH Wrksht'!F60</f>
        <v>Hours</v>
      </c>
      <c r="E60" s="83"/>
      <c r="F60" s="75"/>
      <c r="G60" s="139">
        <f>'CMH Wrksht'!L60</f>
        <v>0</v>
      </c>
      <c r="H60" s="140">
        <f t="shared" ref="H60:H64" si="13">E60*G60</f>
        <v>0</v>
      </c>
      <c r="I60" s="76"/>
      <c r="J60" s="142">
        <f t="shared" si="10"/>
        <v>0</v>
      </c>
      <c r="K60" s="181" t="str">
        <f t="shared" si="11"/>
        <v>XXXXXXXXXX</v>
      </c>
      <c r="L60" s="76"/>
      <c r="M60" s="130">
        <f t="shared" si="12"/>
        <v>0</v>
      </c>
    </row>
    <row r="61" spans="1:13" x14ac:dyDescent="0.25">
      <c r="B61" s="77">
        <f>'CMH Wrksht'!A61</f>
        <v>4</v>
      </c>
      <c r="C61" s="78" t="str">
        <f>'CMH Wrksht'!B61</f>
        <v>Crisis Support/Emergency - Non-Client Specific</v>
      </c>
      <c r="D61" s="79" t="str">
        <f>'CMH Wrksht'!F61</f>
        <v>Hours</v>
      </c>
      <c r="E61" s="83"/>
      <c r="F61" s="75"/>
      <c r="G61" s="139">
        <f>'CMH Wrksht'!L61</f>
        <v>0</v>
      </c>
      <c r="H61" s="140">
        <f t="shared" si="13"/>
        <v>0</v>
      </c>
      <c r="I61" s="76"/>
      <c r="J61" s="142">
        <f t="shared" si="10"/>
        <v>0</v>
      </c>
      <c r="K61" s="181" t="str">
        <f t="shared" si="11"/>
        <v>XXXXXXXXXX</v>
      </c>
      <c r="L61" s="76"/>
      <c r="M61" s="130">
        <f t="shared" si="12"/>
        <v>0</v>
      </c>
    </row>
    <row r="62" spans="1:13" x14ac:dyDescent="0.25">
      <c r="B62" s="77">
        <f>'CMH Wrksht'!A62</f>
        <v>9</v>
      </c>
      <c r="C62" s="78" t="str">
        <f>'CMH Wrksht'!B62</f>
        <v>Inpatient</v>
      </c>
      <c r="D62" s="79" t="str">
        <f>'CMH Wrksht'!F62</f>
        <v>Days</v>
      </c>
      <c r="E62" s="83"/>
      <c r="F62" s="75"/>
      <c r="G62" s="139">
        <f>'CMH Wrksht'!L62</f>
        <v>0</v>
      </c>
      <c r="H62" s="140">
        <f t="shared" si="13"/>
        <v>0</v>
      </c>
      <c r="I62" s="76"/>
      <c r="J62" s="142">
        <f t="shared" si="10"/>
        <v>0</v>
      </c>
      <c r="K62" s="181" t="str">
        <f t="shared" si="11"/>
        <v>XXXXXXXXXX</v>
      </c>
      <c r="L62" s="76"/>
      <c r="M62" s="130">
        <f t="shared" si="12"/>
        <v>0</v>
      </c>
    </row>
    <row r="63" spans="1:13" x14ac:dyDescent="0.25">
      <c r="B63" s="77">
        <f>'CMH Wrksht'!A63</f>
        <v>0</v>
      </c>
      <c r="C63" s="78">
        <f>'CMH Wrksht'!B63</f>
        <v>0</v>
      </c>
      <c r="D63" s="79">
        <f>'CMH Wrksht'!F63</f>
        <v>0</v>
      </c>
      <c r="E63" s="83"/>
      <c r="F63" s="75"/>
      <c r="G63" s="139">
        <f>'CMH Wrksht'!L63</f>
        <v>0</v>
      </c>
      <c r="H63" s="140">
        <f t="shared" si="13"/>
        <v>0</v>
      </c>
      <c r="I63" s="76"/>
      <c r="J63" s="142">
        <f t="shared" si="10"/>
        <v>0</v>
      </c>
      <c r="K63" s="181" t="str">
        <f t="shared" si="11"/>
        <v>XXXXXXXXXX</v>
      </c>
      <c r="L63" s="76"/>
      <c r="M63" s="130">
        <f t="shared" si="12"/>
        <v>0</v>
      </c>
    </row>
    <row r="64" spans="1:13" x14ac:dyDescent="0.25">
      <c r="B64" s="77">
        <f>'CMH Wrksht'!A64</f>
        <v>0</v>
      </c>
      <c r="C64" s="78">
        <f>'CMH Wrksht'!B64</f>
        <v>0</v>
      </c>
      <c r="D64" s="79">
        <f>'CMH Wrksht'!F64</f>
        <v>0</v>
      </c>
      <c r="E64" s="83"/>
      <c r="F64" s="75"/>
      <c r="G64" s="139">
        <f>'CMH Wrksht'!L64</f>
        <v>0</v>
      </c>
      <c r="H64" s="140">
        <f t="shared" si="13"/>
        <v>0</v>
      </c>
      <c r="I64" s="76"/>
      <c r="J64" s="142">
        <f t="shared" si="10"/>
        <v>0</v>
      </c>
      <c r="K64" s="181" t="str">
        <f t="shared" si="11"/>
        <v>XXXXXXXXXX</v>
      </c>
      <c r="L64" s="76"/>
      <c r="M64" s="130">
        <f t="shared" si="12"/>
        <v>0</v>
      </c>
    </row>
    <row r="65" spans="1:13" ht="6.75" customHeight="1" x14ac:dyDescent="0.25">
      <c r="A65" s="152"/>
      <c r="B65" s="12"/>
      <c r="C65" s="13"/>
      <c r="D65" s="13"/>
      <c r="E65" s="14"/>
      <c r="K65" s="144"/>
    </row>
    <row r="66" spans="1:13" ht="15" customHeight="1" thickBot="1" x14ac:dyDescent="0.3">
      <c r="A66" s="152"/>
      <c r="B66" s="41" t="s">
        <v>182</v>
      </c>
      <c r="C66" s="42" t="s">
        <v>170</v>
      </c>
      <c r="D66" s="42"/>
      <c r="E66" s="43"/>
      <c r="F66" s="2"/>
      <c r="G66" s="145">
        <f>SUM(G58:G65)</f>
        <v>0</v>
      </c>
      <c r="H66" s="145">
        <f>SUM(H58:H65)</f>
        <v>0</v>
      </c>
      <c r="I66" s="145">
        <f>SUM(I58:I65)</f>
        <v>0</v>
      </c>
      <c r="J66" s="145">
        <f>SUM(J58:J65)</f>
        <v>0</v>
      </c>
      <c r="K66" s="182" t="e">
        <f>ROUND(MAX((F66/$D$4*$D$6)-I66,(F66-I66)/$D$5),2)</f>
        <v>#DIV/0!</v>
      </c>
      <c r="L66" s="163">
        <f>SUM(L58:L65)</f>
        <v>0</v>
      </c>
      <c r="M66" s="145">
        <f>SUM(M58:M65)</f>
        <v>0</v>
      </c>
    </row>
    <row r="67" spans="1:13" ht="15" customHeight="1" thickBot="1" x14ac:dyDescent="0.3">
      <c r="A67" s="152"/>
      <c r="B67" s="15"/>
      <c r="C67" s="15"/>
      <c r="D67" s="9"/>
      <c r="E67" s="15"/>
      <c r="F67" s="147" t="str">
        <f>IF((SUM(F58:F65))&gt;F66,"Please check funding above","")</f>
        <v/>
      </c>
      <c r="L67" s="148" t="e">
        <f>MIN(K66,J66)</f>
        <v>#DIV/0!</v>
      </c>
      <c r="M67" s="149" t="s">
        <v>172</v>
      </c>
    </row>
    <row r="68" spans="1:13" x14ac:dyDescent="0.25">
      <c r="B68" s="84" t="s">
        <v>183</v>
      </c>
      <c r="C68" s="85" t="s">
        <v>167</v>
      </c>
      <c r="D68" s="13">
        <f>'CMH Wrksht'!F73</f>
        <v>0</v>
      </c>
      <c r="E68" s="14"/>
    </row>
    <row r="69" spans="1:13" x14ac:dyDescent="0.25">
      <c r="B69" s="77">
        <f>'CMH Wrksht'!A69</f>
        <v>30</v>
      </c>
      <c r="C69" s="78" t="str">
        <f>'CMH Wrksht'!B69</f>
        <v>Information and Referal</v>
      </c>
      <c r="D69" s="79" t="str">
        <f>'CMH Wrksht'!F69</f>
        <v>Hours</v>
      </c>
      <c r="E69" s="83"/>
      <c r="F69" s="75"/>
      <c r="G69" s="139">
        <f>'CMH Wrksht'!L69</f>
        <v>0</v>
      </c>
      <c r="H69" s="140">
        <f t="shared" ref="H69:H74" si="14">E69*G69</f>
        <v>0</v>
      </c>
      <c r="I69" s="76"/>
      <c r="J69" s="142">
        <f t="shared" ref="J69:J74" si="15">ROUND(H69-I69,2)</f>
        <v>0</v>
      </c>
      <c r="K69" s="181" t="str">
        <f t="shared" ref="K69:K74" si="16">IF(F69="","XXXXXXXXXX",ROUND(MAX((F69/$D$4*$D$6)-I69,(F69-I69)/$D$5),2))</f>
        <v>XXXXXXXXXX</v>
      </c>
      <c r="L69" s="76"/>
      <c r="M69" s="130">
        <f t="shared" ref="M69:M74" si="17">IF(E69="",0,L69/E69)</f>
        <v>0</v>
      </c>
    </row>
    <row r="70" spans="1:13" x14ac:dyDescent="0.25">
      <c r="B70" s="77">
        <f>'CMH Wrksht'!A70</f>
        <v>16</v>
      </c>
      <c r="C70" s="78" t="str">
        <f>'CMH Wrksht'!B70</f>
        <v>Prevention - Client Specific</v>
      </c>
      <c r="D70" s="79" t="str">
        <f>'CMH Wrksht'!F70</f>
        <v>Hours</v>
      </c>
      <c r="E70" s="83"/>
      <c r="F70" s="75"/>
      <c r="G70" s="139">
        <f>'CMH Wrksht'!L70</f>
        <v>0</v>
      </c>
      <c r="H70" s="140">
        <f t="shared" si="14"/>
        <v>0</v>
      </c>
      <c r="I70" s="76"/>
      <c r="J70" s="142">
        <f t="shared" si="15"/>
        <v>0</v>
      </c>
      <c r="K70" s="181" t="str">
        <f t="shared" si="16"/>
        <v>XXXXXXXXXX</v>
      </c>
      <c r="L70" s="76"/>
      <c r="M70" s="130">
        <f t="shared" si="17"/>
        <v>0</v>
      </c>
    </row>
    <row r="71" spans="1:13" x14ac:dyDescent="0.25">
      <c r="B71" s="77">
        <f>'CMH Wrksht'!A71</f>
        <v>16</v>
      </c>
      <c r="C71" s="78" t="str">
        <f>'CMH Wrksht'!B71</f>
        <v>Prevention - Non-Client Specific</v>
      </c>
      <c r="D71" s="79" t="str">
        <f>'CMH Wrksht'!F71</f>
        <v>Hours</v>
      </c>
      <c r="E71" s="83"/>
      <c r="F71" s="75"/>
      <c r="G71" s="139">
        <f>'CMH Wrksht'!L71</f>
        <v>0</v>
      </c>
      <c r="H71" s="140">
        <f t="shared" si="14"/>
        <v>0</v>
      </c>
      <c r="I71" s="76"/>
      <c r="J71" s="142">
        <f t="shared" si="15"/>
        <v>0</v>
      </c>
      <c r="K71" s="181" t="str">
        <f t="shared" si="16"/>
        <v>XXXXXXXXXX</v>
      </c>
      <c r="L71" s="76"/>
      <c r="M71" s="130">
        <f t="shared" si="17"/>
        <v>0</v>
      </c>
    </row>
    <row r="72" spans="1:13" x14ac:dyDescent="0.25">
      <c r="B72" s="77">
        <f>'CMH Wrksht'!A72</f>
        <v>17</v>
      </c>
      <c r="C72" s="78" t="str">
        <f>'CMH Wrksht'!B72</f>
        <v>Prevention/Intervention Day</v>
      </c>
      <c r="D72" s="79" t="str">
        <f>'CMH Wrksht'!F72</f>
        <v>Days</v>
      </c>
      <c r="E72" s="83"/>
      <c r="F72" s="75"/>
      <c r="G72" s="139">
        <f>'CMH Wrksht'!L72</f>
        <v>0</v>
      </c>
      <c r="H72" s="140">
        <f t="shared" si="14"/>
        <v>0</v>
      </c>
      <c r="I72" s="76"/>
      <c r="J72" s="142">
        <f t="shared" si="15"/>
        <v>0</v>
      </c>
      <c r="K72" s="181" t="str">
        <f t="shared" si="16"/>
        <v>XXXXXXXXXX</v>
      </c>
      <c r="L72" s="76"/>
      <c r="M72" s="130">
        <f t="shared" si="17"/>
        <v>0</v>
      </c>
    </row>
    <row r="73" spans="1:13" x14ac:dyDescent="0.25">
      <c r="B73" s="77">
        <f>'CMH Wrksht'!A73</f>
        <v>0</v>
      </c>
      <c r="C73" s="78">
        <f>'CMH Wrksht'!B73</f>
        <v>0</v>
      </c>
      <c r="D73" s="79">
        <f>'CMH Wrksht'!F73</f>
        <v>0</v>
      </c>
      <c r="E73" s="83"/>
      <c r="F73" s="75"/>
      <c r="G73" s="139">
        <f>'CMH Wrksht'!L73</f>
        <v>0</v>
      </c>
      <c r="H73" s="140">
        <f t="shared" si="14"/>
        <v>0</v>
      </c>
      <c r="I73" s="76"/>
      <c r="J73" s="142">
        <f t="shared" si="15"/>
        <v>0</v>
      </c>
      <c r="K73" s="181" t="str">
        <f t="shared" si="16"/>
        <v>XXXXXXXXXX</v>
      </c>
      <c r="L73" s="76"/>
      <c r="M73" s="130">
        <f t="shared" si="17"/>
        <v>0</v>
      </c>
    </row>
    <row r="74" spans="1:13" x14ac:dyDescent="0.25">
      <c r="B74" s="77">
        <f>'CMH Wrksht'!A74</f>
        <v>0</v>
      </c>
      <c r="C74" s="78">
        <f>'CMH Wrksht'!B74</f>
        <v>0</v>
      </c>
      <c r="D74" s="79">
        <f>'CMH Wrksht'!F74</f>
        <v>0</v>
      </c>
      <c r="E74" s="83"/>
      <c r="F74" s="75"/>
      <c r="G74" s="139">
        <f>'CMH Wrksht'!L74</f>
        <v>0</v>
      </c>
      <c r="H74" s="140">
        <f t="shared" si="14"/>
        <v>0</v>
      </c>
      <c r="I74" s="76"/>
      <c r="J74" s="142">
        <f t="shared" si="15"/>
        <v>0</v>
      </c>
      <c r="K74" s="181" t="str">
        <f t="shared" si="16"/>
        <v>XXXXXXXXXX</v>
      </c>
      <c r="L74" s="76"/>
      <c r="M74" s="130">
        <f t="shared" si="17"/>
        <v>0</v>
      </c>
    </row>
    <row r="75" spans="1:13" x14ac:dyDescent="0.25">
      <c r="B75" s="12"/>
      <c r="C75" s="13"/>
      <c r="D75" s="13"/>
      <c r="E75" s="14"/>
      <c r="K75" s="144"/>
    </row>
    <row r="76" spans="1:13" ht="15.75" thickBot="1" x14ac:dyDescent="0.3">
      <c r="B76" s="41" t="s">
        <v>182</v>
      </c>
      <c r="C76" s="42" t="s">
        <v>171</v>
      </c>
      <c r="D76" s="42"/>
      <c r="E76" s="43"/>
      <c r="F76" s="2"/>
      <c r="G76" s="145">
        <f>SUM(G68:G75)</f>
        <v>0</v>
      </c>
      <c r="H76" s="145">
        <f>SUM(H68:H75)</f>
        <v>0</v>
      </c>
      <c r="I76" s="145">
        <f>SUM(I68:I75)</f>
        <v>0</v>
      </c>
      <c r="J76" s="145">
        <f>SUM(J68:J75)</f>
        <v>0</v>
      </c>
      <c r="K76" s="182" t="e">
        <f>ROUND(MAX((F76/$D$4*$D$6)-I76,(F76-I76)/$D$5),2)</f>
        <v>#DIV/0!</v>
      </c>
      <c r="L76" s="163">
        <f>SUM(L68:L75)</f>
        <v>0</v>
      </c>
      <c r="M76" s="145">
        <f>SUM(M68:M75)</f>
        <v>0</v>
      </c>
    </row>
    <row r="77" spans="1:13" ht="15" customHeight="1" thickBot="1" x14ac:dyDescent="0.3">
      <c r="A77" s="152"/>
      <c r="B77" s="15"/>
      <c r="C77" s="15"/>
      <c r="D77" s="9"/>
      <c r="E77" s="15"/>
      <c r="F77" s="147" t="str">
        <f>IF((SUM(F68:F75))&gt;F76,"Please check funding above","")</f>
        <v/>
      </c>
      <c r="L77" s="148" t="e">
        <f>MIN(K76,J76)</f>
        <v>#DIV/0!</v>
      </c>
      <c r="M77" s="149" t="s">
        <v>172</v>
      </c>
    </row>
    <row r="78" spans="1:13" ht="5.25" customHeight="1" x14ac:dyDescent="0.25">
      <c r="A78" s="152"/>
      <c r="B78" s="12"/>
      <c r="C78" s="13"/>
      <c r="D78" s="13"/>
      <c r="E78" s="14"/>
      <c r="K78" s="144"/>
    </row>
    <row r="79" spans="1:13" x14ac:dyDescent="0.25">
      <c r="B79" s="41"/>
      <c r="C79" s="42" t="s">
        <v>186</v>
      </c>
      <c r="D79" s="42"/>
      <c r="E79" s="43"/>
      <c r="F79" s="145">
        <f t="shared" ref="F79:M79" si="18">F25+F56+F66+F76</f>
        <v>0</v>
      </c>
      <c r="G79" s="145">
        <f t="shared" si="18"/>
        <v>0</v>
      </c>
      <c r="H79" s="145">
        <f t="shared" si="18"/>
        <v>0</v>
      </c>
      <c r="I79" s="145">
        <f t="shared" si="18"/>
        <v>0</v>
      </c>
      <c r="J79" s="145">
        <f t="shared" si="18"/>
        <v>0</v>
      </c>
      <c r="K79" s="145" t="e">
        <f t="shared" si="18"/>
        <v>#DIV/0!</v>
      </c>
      <c r="L79" s="145">
        <f t="shared" si="18"/>
        <v>0</v>
      </c>
      <c r="M79" s="145">
        <f t="shared" si="18"/>
        <v>0</v>
      </c>
    </row>
    <row r="80" spans="1:13" x14ac:dyDescent="0.25">
      <c r="B80" s="12"/>
      <c r="C80" s="14"/>
      <c r="D80" s="14"/>
    </row>
    <row r="81" spans="2:13" x14ac:dyDescent="0.25">
      <c r="B81" s="12"/>
      <c r="C81" s="13"/>
      <c r="D81" s="14"/>
    </row>
    <row r="82" spans="2:13" ht="15.75" x14ac:dyDescent="0.25">
      <c r="B82" s="95" t="s">
        <v>227</v>
      </c>
      <c r="C82" s="96"/>
      <c r="D82" s="96"/>
      <c r="E82" s="96"/>
      <c r="F82" s="96"/>
      <c r="G82" s="96"/>
      <c r="H82" s="96"/>
      <c r="I82" s="96"/>
      <c r="J82" s="96"/>
      <c r="K82" s="88"/>
      <c r="L82" s="108"/>
      <c r="M82" s="109"/>
    </row>
    <row r="83" spans="2:13" ht="15.75" x14ac:dyDescent="0.25">
      <c r="B83" s="97" t="s">
        <v>229</v>
      </c>
      <c r="C83" s="92"/>
      <c r="D83" s="92"/>
      <c r="E83" s="92"/>
      <c r="F83" s="92"/>
      <c r="G83" s="92"/>
      <c r="H83" s="92"/>
      <c r="I83" s="92"/>
      <c r="J83" s="92"/>
      <c r="K83" s="86"/>
      <c r="L83" s="110"/>
      <c r="M83" s="111"/>
    </row>
    <row r="84" spans="2:13" ht="15.75" x14ac:dyDescent="0.25">
      <c r="B84" s="97"/>
      <c r="C84" s="93"/>
      <c r="D84" s="93"/>
      <c r="E84" s="93"/>
      <c r="F84" s="93"/>
      <c r="G84" s="93"/>
      <c r="H84" s="93"/>
      <c r="I84" s="93"/>
      <c r="J84" s="93"/>
      <c r="K84" s="86"/>
      <c r="L84" s="110"/>
      <c r="M84" s="111"/>
    </row>
    <row r="85" spans="2:13" ht="15.75" x14ac:dyDescent="0.25">
      <c r="B85" s="205">
        <f>Master!$B$31</f>
        <v>0</v>
      </c>
      <c r="C85" s="206"/>
      <c r="D85" s="91"/>
      <c r="E85" s="206">
        <f>Master!$E$31</f>
        <v>0</v>
      </c>
      <c r="F85" s="206"/>
      <c r="G85" s="91"/>
      <c r="H85" s="173">
        <f>Master!$G$31</f>
        <v>0</v>
      </c>
      <c r="I85" s="92"/>
      <c r="J85" s="92"/>
      <c r="K85" s="86"/>
      <c r="L85" s="110"/>
      <c r="M85" s="111"/>
    </row>
    <row r="86" spans="2:13" ht="15.75" x14ac:dyDescent="0.25">
      <c r="B86" s="106" t="s">
        <v>230</v>
      </c>
      <c r="C86" s="107"/>
      <c r="D86" s="99"/>
      <c r="E86" s="98" t="s">
        <v>225</v>
      </c>
      <c r="F86" s="99"/>
      <c r="G86" s="100"/>
      <c r="H86" s="98" t="s">
        <v>226</v>
      </c>
      <c r="I86" s="100"/>
      <c r="J86" s="100"/>
      <c r="K86" s="87"/>
      <c r="L86" s="112"/>
      <c r="M86" s="113"/>
    </row>
    <row r="87" spans="2:13" x14ac:dyDescent="0.25">
      <c r="B87" s="44"/>
      <c r="C87" s="14"/>
      <c r="D87" s="14"/>
    </row>
    <row r="88" spans="2:13" x14ac:dyDescent="0.25">
      <c r="B88" s="15"/>
      <c r="C88" s="16"/>
      <c r="D88" s="16"/>
    </row>
    <row r="89" spans="2:13" x14ac:dyDescent="0.25">
      <c r="B89" s="12"/>
      <c r="C89" s="13"/>
      <c r="D89" s="14"/>
    </row>
    <row r="90" spans="2:13" x14ac:dyDescent="0.25">
      <c r="B90" s="12"/>
      <c r="C90" s="13"/>
      <c r="D90" s="14"/>
    </row>
    <row r="91" spans="2:13" x14ac:dyDescent="0.25">
      <c r="B91" s="12"/>
      <c r="C91" s="13"/>
      <c r="D91" s="14"/>
    </row>
    <row r="92" spans="2:13" x14ac:dyDescent="0.25">
      <c r="B92" s="12"/>
      <c r="C92" s="13"/>
      <c r="D92" s="14"/>
    </row>
    <row r="93" spans="2:13" x14ac:dyDescent="0.25">
      <c r="B93" s="12"/>
      <c r="C93" s="13"/>
      <c r="D93" s="14"/>
    </row>
    <row r="94" spans="2:13" x14ac:dyDescent="0.25">
      <c r="B94" s="12"/>
      <c r="C94" s="13"/>
      <c r="D94" s="14"/>
    </row>
    <row r="95" spans="2:13" x14ac:dyDescent="0.25">
      <c r="B95" s="17"/>
      <c r="C95" s="13"/>
      <c r="D95" s="13"/>
    </row>
    <row r="96" spans="2:13" x14ac:dyDescent="0.25">
      <c r="B96" s="15"/>
      <c r="C96" s="16"/>
      <c r="D96" s="16"/>
    </row>
    <row r="97" spans="2:4" x14ac:dyDescent="0.25">
      <c r="B97" s="12"/>
      <c r="C97" s="13"/>
      <c r="D97" s="14"/>
    </row>
    <row r="98" spans="2:4" x14ac:dyDescent="0.25">
      <c r="B98" s="12"/>
      <c r="C98" s="13"/>
      <c r="D98" s="14"/>
    </row>
    <row r="99" spans="2:4" x14ac:dyDescent="0.25">
      <c r="B99" s="12"/>
      <c r="C99" s="13"/>
      <c r="D99" s="14"/>
    </row>
    <row r="100" spans="2:4" x14ac:dyDescent="0.25">
      <c r="B100" s="12"/>
      <c r="C100" s="13"/>
      <c r="D100" s="14"/>
    </row>
    <row r="101" spans="2:4" x14ac:dyDescent="0.25">
      <c r="B101" s="12"/>
      <c r="C101" s="13"/>
      <c r="D101" s="14"/>
    </row>
    <row r="102" spans="2:4" x14ac:dyDescent="0.25">
      <c r="B102" s="12"/>
      <c r="C102" s="13"/>
      <c r="D102" s="14"/>
    </row>
    <row r="103" spans="2:4" x14ac:dyDescent="0.25">
      <c r="B103" s="15"/>
      <c r="C103" s="14"/>
      <c r="D103" s="14"/>
    </row>
    <row r="104" spans="2:4" x14ac:dyDescent="0.25">
      <c r="B104" s="15"/>
      <c r="C104" s="16"/>
      <c r="D104" s="16"/>
    </row>
    <row r="105" spans="2:4" x14ac:dyDescent="0.25">
      <c r="B105" s="12"/>
      <c r="C105" s="13"/>
      <c r="D105" s="14"/>
    </row>
    <row r="106" spans="2:4" x14ac:dyDescent="0.25">
      <c r="B106" s="12"/>
      <c r="C106" s="13"/>
      <c r="D106" s="14"/>
    </row>
    <row r="107" spans="2:4" x14ac:dyDescent="0.25">
      <c r="B107" s="15"/>
      <c r="C107" s="14"/>
      <c r="D107" s="14"/>
    </row>
    <row r="108" spans="2:4" x14ac:dyDescent="0.25">
      <c r="B108" s="15"/>
      <c r="C108" s="16"/>
      <c r="D108" s="16"/>
    </row>
    <row r="109" spans="2:4" x14ac:dyDescent="0.25">
      <c r="B109" s="12"/>
      <c r="C109" s="13"/>
      <c r="D109" s="14"/>
    </row>
    <row r="110" spans="2:4" x14ac:dyDescent="0.25">
      <c r="B110" s="12"/>
      <c r="C110" s="13"/>
      <c r="D110" s="14"/>
    </row>
    <row r="111" spans="2:4" x14ac:dyDescent="0.25">
      <c r="B111" s="12"/>
      <c r="C111" s="13"/>
      <c r="D111" s="14"/>
    </row>
    <row r="112" spans="2:4" x14ac:dyDescent="0.25">
      <c r="B112" s="12"/>
      <c r="C112" s="13"/>
      <c r="D112" s="14"/>
    </row>
    <row r="113" spans="2:4" x14ac:dyDescent="0.25">
      <c r="B113" s="12"/>
      <c r="C113" s="13"/>
      <c r="D113" s="14"/>
    </row>
    <row r="114" spans="2:4" x14ac:dyDescent="0.25">
      <c r="B114" s="12"/>
      <c r="C114" s="13"/>
      <c r="D114" s="13"/>
    </row>
    <row r="115" spans="2:4" x14ac:dyDescent="0.25">
      <c r="B115" s="18"/>
      <c r="C115" s="45"/>
      <c r="D115" s="16"/>
    </row>
    <row r="116" spans="2:4" x14ac:dyDescent="0.25">
      <c r="B116" s="18"/>
      <c r="C116" s="16"/>
      <c r="D116" s="16"/>
    </row>
    <row r="117" spans="2:4" x14ac:dyDescent="0.25">
      <c r="B117" s="12"/>
      <c r="C117" s="13"/>
      <c r="D117" s="14"/>
    </row>
    <row r="118" spans="2:4" x14ac:dyDescent="0.25">
      <c r="B118" s="12"/>
      <c r="C118" s="13"/>
      <c r="D118" s="14"/>
    </row>
    <row r="119" spans="2:4" x14ac:dyDescent="0.25">
      <c r="B119" s="12"/>
      <c r="C119" s="14"/>
      <c r="D119" s="14"/>
    </row>
    <row r="120" spans="2:4" x14ac:dyDescent="0.25">
      <c r="B120" s="12"/>
      <c r="C120" s="13"/>
      <c r="D120" s="14"/>
    </row>
    <row r="121" spans="2:4" x14ac:dyDescent="0.25">
      <c r="B121" s="12"/>
      <c r="C121" s="13"/>
      <c r="D121" s="14"/>
    </row>
    <row r="122" spans="2:4" x14ac:dyDescent="0.25">
      <c r="B122" s="12"/>
      <c r="C122" s="13"/>
      <c r="D122" s="14"/>
    </row>
    <row r="123" spans="2:4" x14ac:dyDescent="0.25">
      <c r="B123" s="12"/>
      <c r="C123" s="14"/>
      <c r="D123" s="14"/>
    </row>
    <row r="124" spans="2:4" x14ac:dyDescent="0.25">
      <c r="B124" s="12"/>
      <c r="C124" s="14"/>
      <c r="D124" s="14"/>
    </row>
    <row r="125" spans="2:4" x14ac:dyDescent="0.25">
      <c r="B125" s="12"/>
      <c r="C125" s="14"/>
      <c r="D125" s="14"/>
    </row>
    <row r="126" spans="2:4" x14ac:dyDescent="0.25">
      <c r="B126" s="12"/>
      <c r="C126" s="14"/>
      <c r="D126" s="14"/>
    </row>
    <row r="127" spans="2:4" x14ac:dyDescent="0.25">
      <c r="B127" s="12"/>
      <c r="C127" s="13"/>
      <c r="D127" s="14"/>
    </row>
    <row r="128" spans="2:4" x14ac:dyDescent="0.25">
      <c r="B128" s="12"/>
      <c r="C128" s="13"/>
      <c r="D128" s="14"/>
    </row>
    <row r="129" spans="2:4" x14ac:dyDescent="0.25">
      <c r="B129" s="12"/>
      <c r="C129" s="13"/>
      <c r="D129" s="14"/>
    </row>
    <row r="130" spans="2:4" x14ac:dyDescent="0.25">
      <c r="B130" s="12"/>
      <c r="C130" s="13"/>
      <c r="D130" s="14"/>
    </row>
    <row r="131" spans="2:4" x14ac:dyDescent="0.25">
      <c r="B131" s="12"/>
      <c r="C131" s="14"/>
      <c r="D131" s="14"/>
    </row>
    <row r="132" spans="2:4" x14ac:dyDescent="0.25">
      <c r="B132" s="12"/>
      <c r="C132" s="14"/>
      <c r="D132" s="14"/>
    </row>
    <row r="133" spans="2:4" x14ac:dyDescent="0.25">
      <c r="B133" s="12"/>
      <c r="C133" s="14"/>
      <c r="D133" s="14"/>
    </row>
    <row r="134" spans="2:4" x14ac:dyDescent="0.25">
      <c r="B134" s="12"/>
      <c r="C134" s="13"/>
      <c r="D134" s="14"/>
    </row>
    <row r="135" spans="2:4" x14ac:dyDescent="0.25">
      <c r="B135" s="12"/>
      <c r="C135" s="14"/>
      <c r="D135" s="14"/>
    </row>
    <row r="136" spans="2:4" x14ac:dyDescent="0.25">
      <c r="B136" s="30"/>
      <c r="C136" s="46"/>
      <c r="D136" s="31"/>
    </row>
    <row r="137" spans="2:4" x14ac:dyDescent="0.25">
      <c r="B137" s="12"/>
      <c r="C137" s="14"/>
      <c r="D137" s="14"/>
    </row>
    <row r="138" spans="2:4" x14ac:dyDescent="0.25">
      <c r="B138" s="12"/>
      <c r="C138" s="13"/>
      <c r="D138" s="14"/>
    </row>
    <row r="139" spans="2:4" x14ac:dyDescent="0.25">
      <c r="B139" s="29"/>
      <c r="C139" s="47"/>
      <c r="D139" s="152"/>
    </row>
    <row r="140" spans="2:4" x14ac:dyDescent="0.25">
      <c r="B140" s="15"/>
      <c r="C140" s="47"/>
      <c r="D140" s="152"/>
    </row>
    <row r="141" spans="2:4" x14ac:dyDescent="0.25">
      <c r="B141" s="29"/>
      <c r="C141" s="14"/>
      <c r="D141" s="152"/>
    </row>
    <row r="142" spans="2:4" x14ac:dyDescent="0.25">
      <c r="B142" s="29"/>
      <c r="C142" s="14"/>
      <c r="D142" s="152"/>
    </row>
    <row r="143" spans="2:4" x14ac:dyDescent="0.25">
      <c r="B143" s="15"/>
      <c r="C143" s="47"/>
      <c r="D143" s="152"/>
    </row>
  </sheetData>
  <sheetProtection password="DE6E" sheet="1" objects="1" scenarios="1" formatColumns="0" formatRows="0"/>
  <mergeCells count="13">
    <mergeCell ref="E85:F85"/>
    <mergeCell ref="B85:C85"/>
    <mergeCell ref="G1:J1"/>
    <mergeCell ref="D2:F2"/>
    <mergeCell ref="G2:J2"/>
    <mergeCell ref="D3:F3"/>
    <mergeCell ref="G3:J3"/>
    <mergeCell ref="D4:F4"/>
    <mergeCell ref="D5:F5"/>
    <mergeCell ref="D7:F7"/>
    <mergeCell ref="D8:F8"/>
    <mergeCell ref="D1:F1"/>
    <mergeCell ref="D6:F6"/>
  </mergeCells>
  <conditionalFormatting sqref="L25">
    <cfRule type="cellIs" dxfId="18" priority="4" operator="greaterThan">
      <formula>L26</formula>
    </cfRule>
  </conditionalFormatting>
  <conditionalFormatting sqref="L56">
    <cfRule type="cellIs" dxfId="17" priority="3" operator="greaterThan">
      <formula>L57</formula>
    </cfRule>
  </conditionalFormatting>
  <conditionalFormatting sqref="L66">
    <cfRule type="cellIs" dxfId="16" priority="2" operator="greaterThan">
      <formula>L67</formula>
    </cfRule>
  </conditionalFormatting>
  <conditionalFormatting sqref="L76">
    <cfRule type="cellIs" dxfId="15" priority="1" operator="greaterThan">
      <formula>L77</formula>
    </cfRule>
  </conditionalFormatting>
  <dataValidations count="1">
    <dataValidation type="custom" allowBlank="1" showInputMessage="1" showErrorMessage="1" error="Amount Due must be equal or lesser than Unpaid Earnings. If a Funding Amount is added to this Cost Center, Amount Due must be the lesser amount between Unpaid Earnings and Prorated Share. " sqref="L15:L23 L69:L74 L59:L64 L28:L54">
      <formula1>IF(L15&lt;=MIN(J15,K15), TRUE, FALSE)</formula1>
    </dataValidation>
  </dataValidations>
  <hyperlinks>
    <hyperlink ref="M1" location="Master!A1" display="(Return to Master Tab)"/>
  </hyperlinks>
  <pageMargins left="0.25" right="0.25" top="0.75" bottom="0.75" header="0.3" footer="0.3"/>
  <pageSetup scale="46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9" tint="0.59999389629810485"/>
  </sheetPr>
  <dimension ref="B1:M103"/>
  <sheetViews>
    <sheetView showGridLines="0" showZeros="0" zoomScaleNormal="100" workbookViewId="0">
      <pane ySplit="12" topLeftCell="A13" activePane="bottomLeft" state="frozen"/>
      <selection activeCell="G1" sqref="G1:J1"/>
      <selection pane="bottomLeft" activeCell="C17" sqref="C17"/>
    </sheetView>
  </sheetViews>
  <sheetFormatPr defaultRowHeight="15" outlineLevelRow="1" x14ac:dyDescent="0.25"/>
  <cols>
    <col min="1" max="1" width="1.85546875" style="122" customWidth="1"/>
    <col min="2" max="2" width="9.140625" style="122"/>
    <col min="3" max="3" width="35.5703125" style="122" bestFit="1" customWidth="1"/>
    <col min="4" max="4" width="12.140625" style="122" bestFit="1" customWidth="1"/>
    <col min="5" max="5" width="16.28515625" style="122" customWidth="1"/>
    <col min="6" max="6" width="20" style="122" customWidth="1"/>
    <col min="7" max="7" width="21.140625" style="122" customWidth="1"/>
    <col min="8" max="12" width="17.42578125" style="122" customWidth="1"/>
    <col min="13" max="13" width="13.140625" style="122" customWidth="1"/>
    <col min="14" max="16384" width="9.140625" style="122"/>
  </cols>
  <sheetData>
    <row r="1" spans="2:13" x14ac:dyDescent="0.25">
      <c r="B1" s="180" t="str">
        <f>Master!A3</f>
        <v xml:space="preserve">a. </v>
      </c>
      <c r="C1" s="180" t="str">
        <f>Master!B3</f>
        <v>Agency Name:</v>
      </c>
      <c r="D1" s="211">
        <f>Master!C3</f>
        <v>0</v>
      </c>
      <c r="E1" s="211"/>
      <c r="F1" s="211"/>
      <c r="G1" s="210" t="s">
        <v>131</v>
      </c>
      <c r="H1" s="210"/>
      <c r="I1" s="210"/>
      <c r="J1" s="210"/>
      <c r="M1" s="123" t="s">
        <v>237</v>
      </c>
    </row>
    <row r="2" spans="2:13" x14ac:dyDescent="0.25">
      <c r="B2" s="180" t="str">
        <f>Master!A4</f>
        <v xml:space="preserve">b. </v>
      </c>
      <c r="C2" s="180" t="str">
        <f>Master!B4</f>
        <v>Contract No.:</v>
      </c>
      <c r="D2" s="208">
        <f>Master!C4</f>
        <v>0</v>
      </c>
      <c r="E2" s="208"/>
      <c r="F2" s="208"/>
      <c r="G2" s="210" t="s">
        <v>104</v>
      </c>
      <c r="H2" s="210"/>
      <c r="I2" s="210"/>
      <c r="J2" s="210"/>
      <c r="M2" s="124" t="str">
        <f>Master!$G$1</f>
        <v>Rev.03/31/2014</v>
      </c>
    </row>
    <row r="3" spans="2:13" x14ac:dyDescent="0.25">
      <c r="B3" s="180" t="str">
        <f>Master!A5</f>
        <v xml:space="preserve">c. </v>
      </c>
      <c r="C3" s="180" t="str">
        <f>Master!B5</f>
        <v>Month/Year of :</v>
      </c>
      <c r="D3" s="212">
        <f>Master!C5</f>
        <v>0</v>
      </c>
      <c r="E3" s="208"/>
      <c r="F3" s="208"/>
      <c r="G3" s="210" t="s">
        <v>119</v>
      </c>
      <c r="H3" s="210"/>
      <c r="I3" s="210"/>
      <c r="J3" s="210"/>
      <c r="M3" s="124" t="str">
        <f>Master!$G$2</f>
        <v>Version: 3.2.1</v>
      </c>
    </row>
    <row r="4" spans="2:13" x14ac:dyDescent="0.25">
      <c r="B4" s="180" t="str">
        <f>Master!A6</f>
        <v xml:space="preserve">d.  </v>
      </c>
      <c r="C4" s="180" t="str">
        <f>Master!B6</f>
        <v># months in the contract:</v>
      </c>
      <c r="D4" s="208">
        <f>Master!C6</f>
        <v>0</v>
      </c>
      <c r="E4" s="208"/>
      <c r="F4" s="208"/>
      <c r="I4" s="125"/>
    </row>
    <row r="5" spans="2:13" x14ac:dyDescent="0.25">
      <c r="B5" s="180" t="str">
        <f>Master!A7</f>
        <v>e.</v>
      </c>
      <c r="C5" s="180" t="str">
        <f>Master!B7</f>
        <v># months remaining (including month in c.):</v>
      </c>
      <c r="D5" s="208">
        <f>Master!C7</f>
        <v>0</v>
      </c>
      <c r="E5" s="208"/>
      <c r="F5" s="208"/>
    </row>
    <row r="6" spans="2:13" s="177" customFormat="1" x14ac:dyDescent="0.25">
      <c r="B6" s="180" t="str">
        <f>Master!A8</f>
        <v xml:space="preserve">f.  </v>
      </c>
      <c r="C6" s="180" t="str">
        <f>Master!B8</f>
        <v># months incurred (including month in c.):</v>
      </c>
      <c r="D6" s="208">
        <f>Master!C8</f>
        <v>0</v>
      </c>
      <c r="E6" s="208"/>
      <c r="F6" s="208"/>
    </row>
    <row r="7" spans="2:13" x14ac:dyDescent="0.25">
      <c r="B7" s="180" t="str">
        <f>Master!A9</f>
        <v xml:space="preserve">g.  </v>
      </c>
      <c r="C7" s="180" t="str">
        <f>Master!B9</f>
        <v>Federal ID:</v>
      </c>
      <c r="D7" s="208">
        <f>Master!C9</f>
        <v>0</v>
      </c>
      <c r="E7" s="208"/>
      <c r="F7" s="208"/>
    </row>
    <row r="8" spans="2:13" x14ac:dyDescent="0.25">
      <c r="B8" s="180" t="str">
        <f>Master!A10</f>
        <v>h.</v>
      </c>
      <c r="C8" s="180" t="str">
        <f>Master!B10</f>
        <v>Address:</v>
      </c>
      <c r="D8" s="208">
        <f>Master!C10</f>
        <v>0</v>
      </c>
      <c r="E8" s="208"/>
      <c r="F8" s="208"/>
      <c r="G8" s="135"/>
      <c r="H8" s="135"/>
      <c r="I8" s="135"/>
      <c r="J8" s="135"/>
    </row>
    <row r="10" spans="2:13" ht="42" customHeight="1" x14ac:dyDescent="0.25">
      <c r="B10" s="3" t="s">
        <v>9</v>
      </c>
      <c r="C10" s="33" t="s">
        <v>5</v>
      </c>
      <c r="D10" s="3" t="s">
        <v>218</v>
      </c>
      <c r="E10" s="33" t="s">
        <v>6</v>
      </c>
      <c r="F10" s="33" t="s">
        <v>89</v>
      </c>
      <c r="G10" s="3" t="s">
        <v>77</v>
      </c>
      <c r="H10" s="34" t="s">
        <v>8</v>
      </c>
      <c r="I10" s="33" t="s">
        <v>91</v>
      </c>
      <c r="J10" s="33" t="s">
        <v>34</v>
      </c>
      <c r="K10" s="33" t="s">
        <v>35</v>
      </c>
      <c r="L10" s="33" t="s">
        <v>36</v>
      </c>
      <c r="M10" s="33" t="s">
        <v>37</v>
      </c>
    </row>
    <row r="11" spans="2:13" ht="22.5" customHeight="1" x14ac:dyDescent="0.25">
      <c r="B11" s="35"/>
      <c r="C11" s="35"/>
      <c r="D11" s="5"/>
      <c r="E11" s="36" t="s">
        <v>90</v>
      </c>
      <c r="F11" s="36" t="s">
        <v>90</v>
      </c>
      <c r="G11" s="7" t="s">
        <v>222</v>
      </c>
      <c r="H11" s="37" t="s">
        <v>174</v>
      </c>
      <c r="I11" s="36" t="s">
        <v>175</v>
      </c>
      <c r="J11" s="38" t="s">
        <v>177</v>
      </c>
      <c r="K11" s="36" t="s">
        <v>176</v>
      </c>
      <c r="L11" s="39" t="s">
        <v>178</v>
      </c>
      <c r="M11" s="136" t="s">
        <v>179</v>
      </c>
    </row>
    <row r="12" spans="2:13" x14ac:dyDescent="0.25">
      <c r="B12" s="40">
        <v>1</v>
      </c>
      <c r="C12" s="40">
        <v>2</v>
      </c>
      <c r="D12" s="8">
        <v>3</v>
      </c>
      <c r="E12" s="40">
        <v>4</v>
      </c>
      <c r="F12" s="40">
        <v>5</v>
      </c>
      <c r="G12" s="40">
        <v>6</v>
      </c>
      <c r="H12" s="40">
        <v>7</v>
      </c>
      <c r="I12" s="40">
        <v>8</v>
      </c>
      <c r="J12" s="40">
        <v>9</v>
      </c>
      <c r="K12" s="40">
        <v>10</v>
      </c>
      <c r="L12" s="40">
        <v>11</v>
      </c>
      <c r="M12" s="40">
        <v>12</v>
      </c>
    </row>
    <row r="13" spans="2:13" ht="12.75" customHeight="1" x14ac:dyDescent="0.25">
      <c r="B13" s="15"/>
      <c r="C13" s="15"/>
      <c r="D13" s="9"/>
      <c r="E13" s="15"/>
      <c r="F13" s="15"/>
      <c r="G13" s="15"/>
      <c r="H13" s="15"/>
      <c r="I13" s="15"/>
      <c r="J13" s="15"/>
      <c r="K13" s="15"/>
      <c r="L13" s="15"/>
      <c r="M13" s="15"/>
    </row>
    <row r="14" spans="2:13" ht="21" customHeight="1" x14ac:dyDescent="0.25">
      <c r="B14" s="84" t="s">
        <v>136</v>
      </c>
      <c r="C14" s="85" t="s">
        <v>138</v>
      </c>
      <c r="D14" s="13"/>
      <c r="E14" s="14"/>
    </row>
    <row r="15" spans="2:13" outlineLevel="1" x14ac:dyDescent="0.25">
      <c r="B15" s="77">
        <f>'CMH Wrksht'!A15</f>
        <v>18</v>
      </c>
      <c r="C15" s="81" t="str">
        <f>'CMH Wrksht'!B15</f>
        <v>Residential Level 1</v>
      </c>
      <c r="D15" s="79" t="str">
        <f>'CMH Wrksht'!F15</f>
        <v>Days</v>
      </c>
      <c r="E15" s="83"/>
      <c r="F15" s="75"/>
      <c r="G15" s="139">
        <f>'CMH Wrksht'!K15</f>
        <v>0</v>
      </c>
      <c r="H15" s="140">
        <f t="shared" ref="H15:H17" si="0">E15*G15</f>
        <v>0</v>
      </c>
      <c r="I15" s="76"/>
      <c r="J15" s="142">
        <f>ROUND(H15-I15,2)</f>
        <v>0</v>
      </c>
      <c r="K15" s="181" t="str">
        <f t="shared" ref="K15:K19" si="1">IF(F15="","XXXXXXXXXX",ROUND(MAX((F15/$D$4*$D$6)-I15,(F15-I15)/$D$5),2))</f>
        <v>XXXXXXXXXX</v>
      </c>
      <c r="L15" s="76"/>
      <c r="M15" s="130">
        <f t="shared" ref="M15:M19" si="2">IF(E15="",0,L15/E15)</f>
        <v>0</v>
      </c>
    </row>
    <row r="16" spans="2:13" outlineLevel="1" x14ac:dyDescent="0.25">
      <c r="B16" s="77">
        <f>'CMH Wrksht'!A16</f>
        <v>19</v>
      </c>
      <c r="C16" s="81" t="str">
        <f>'CMH Wrksht'!B16</f>
        <v>Residential Level 2</v>
      </c>
      <c r="D16" s="79" t="str">
        <f>'CMH Wrksht'!F16</f>
        <v>Days</v>
      </c>
      <c r="E16" s="83"/>
      <c r="F16" s="75"/>
      <c r="G16" s="139">
        <f>'CMH Wrksht'!K16</f>
        <v>0</v>
      </c>
      <c r="H16" s="140">
        <f t="shared" si="0"/>
        <v>0</v>
      </c>
      <c r="I16" s="76"/>
      <c r="J16" s="142">
        <f>ROUND(H16-I16,2)</f>
        <v>0</v>
      </c>
      <c r="K16" s="181" t="str">
        <f t="shared" si="1"/>
        <v>XXXXXXXXXX</v>
      </c>
      <c r="L16" s="76"/>
      <c r="M16" s="130">
        <f t="shared" si="2"/>
        <v>0</v>
      </c>
    </row>
    <row r="17" spans="2:13" outlineLevel="1" x14ac:dyDescent="0.25">
      <c r="B17" s="77">
        <f>'CMH Wrksht'!A20</f>
        <v>37</v>
      </c>
      <c r="C17" s="81" t="str">
        <f>'CMH Wrksht'!B20</f>
        <v>Room &amp; Board Level 2</v>
      </c>
      <c r="D17" s="79" t="str">
        <f>'CMH Wrksht'!F20</f>
        <v>Days</v>
      </c>
      <c r="E17" s="83"/>
      <c r="F17" s="75"/>
      <c r="G17" s="139">
        <f>'CMH Wrksht'!K20</f>
        <v>0</v>
      </c>
      <c r="H17" s="140">
        <f t="shared" si="0"/>
        <v>0</v>
      </c>
      <c r="I17" s="76"/>
      <c r="J17" s="142">
        <f>ROUND(H17-I17,2)</f>
        <v>0</v>
      </c>
      <c r="K17" s="181" t="str">
        <f t="shared" si="1"/>
        <v>XXXXXXXXXX</v>
      </c>
      <c r="L17" s="76"/>
      <c r="M17" s="130">
        <f t="shared" si="2"/>
        <v>0</v>
      </c>
    </row>
    <row r="18" spans="2:13" outlineLevel="1" x14ac:dyDescent="0.25">
      <c r="B18" s="77">
        <f>'CMH Wrksht'!A22</f>
        <v>0</v>
      </c>
      <c r="C18" s="81">
        <f>'CMH Wrksht'!B22</f>
        <v>0</v>
      </c>
      <c r="D18" s="79">
        <f>'CMH Wrksht'!F22</f>
        <v>0</v>
      </c>
      <c r="E18" s="83"/>
      <c r="F18" s="75"/>
      <c r="G18" s="139">
        <f>'CMH Wrksht'!K22</f>
        <v>0</v>
      </c>
      <c r="H18" s="140">
        <f t="shared" ref="H18:H19" si="3">E18*G18</f>
        <v>0</v>
      </c>
      <c r="I18" s="76"/>
      <c r="J18" s="142">
        <f>ROUND(H18-I18,2)</f>
        <v>0</v>
      </c>
      <c r="K18" s="181" t="str">
        <f t="shared" si="1"/>
        <v>XXXXXXXXXX</v>
      </c>
      <c r="L18" s="76"/>
      <c r="M18" s="130">
        <f t="shared" si="2"/>
        <v>0</v>
      </c>
    </row>
    <row r="19" spans="2:13" outlineLevel="1" x14ac:dyDescent="0.25">
      <c r="B19" s="77">
        <f>'CMH Wrksht'!A23</f>
        <v>0</v>
      </c>
      <c r="C19" s="81">
        <f>'CMH Wrksht'!B23</f>
        <v>0</v>
      </c>
      <c r="D19" s="79">
        <f>'CMH Wrksht'!F23</f>
        <v>0</v>
      </c>
      <c r="E19" s="83"/>
      <c r="F19" s="75"/>
      <c r="G19" s="139">
        <f>'CMH Wrksht'!K23</f>
        <v>0</v>
      </c>
      <c r="H19" s="140">
        <f t="shared" si="3"/>
        <v>0</v>
      </c>
      <c r="I19" s="76"/>
      <c r="J19" s="142">
        <f>ROUND(H19-I19,2)</f>
        <v>0</v>
      </c>
      <c r="K19" s="181" t="str">
        <f t="shared" si="1"/>
        <v>XXXXXXXXXX</v>
      </c>
      <c r="L19" s="76"/>
      <c r="M19" s="130">
        <f t="shared" si="2"/>
        <v>0</v>
      </c>
    </row>
    <row r="20" spans="2:13" ht="5.25" customHeight="1" outlineLevel="1" x14ac:dyDescent="0.25">
      <c r="B20" s="12"/>
      <c r="C20" s="13"/>
      <c r="D20" s="13"/>
      <c r="E20" s="14"/>
      <c r="K20" s="144"/>
    </row>
    <row r="21" spans="2:13" ht="15.75" outlineLevel="1" thickBot="1" x14ac:dyDescent="0.3">
      <c r="B21" s="41"/>
      <c r="C21" s="42" t="s">
        <v>139</v>
      </c>
      <c r="D21" s="42"/>
      <c r="E21" s="43"/>
      <c r="F21" s="2"/>
      <c r="G21" s="145">
        <f>SUM(G14:G20)</f>
        <v>0</v>
      </c>
      <c r="H21" s="162">
        <f t="shared" ref="H21:J21" si="4">SUM(H14:H20)</f>
        <v>0</v>
      </c>
      <c r="I21" s="162">
        <f t="shared" si="4"/>
        <v>0</v>
      </c>
      <c r="J21" s="162">
        <f t="shared" si="4"/>
        <v>0</v>
      </c>
      <c r="K21" s="182" t="e">
        <f>ROUND(MAX((F21/$D$4*$D$6)-I21,(F21-I21)/$D$5),2)</f>
        <v>#DIV/0!</v>
      </c>
      <c r="L21" s="163">
        <f t="shared" ref="L21:M21" si="5">SUM(L14:L20)</f>
        <v>0</v>
      </c>
      <c r="M21" s="145">
        <f t="shared" si="5"/>
        <v>0</v>
      </c>
    </row>
    <row r="22" spans="2:13" ht="15.75" thickBot="1" x14ac:dyDescent="0.3">
      <c r="B22" s="12"/>
      <c r="C22" s="13"/>
      <c r="D22" s="13"/>
      <c r="E22" s="14"/>
      <c r="F22" s="147" t="str">
        <f>IF((SUM(F14:F20))&gt;F21,"Please check funding above","")</f>
        <v/>
      </c>
      <c r="L22" s="148" t="e">
        <f>MIN(K21,J21)</f>
        <v>#DIV/0!</v>
      </c>
      <c r="M22" s="149" t="s">
        <v>172</v>
      </c>
    </row>
    <row r="23" spans="2:13" x14ac:dyDescent="0.25">
      <c r="B23" s="12"/>
      <c r="C23" s="13"/>
      <c r="D23" s="13"/>
      <c r="E23" s="14"/>
    </row>
    <row r="24" spans="2:13" ht="15.75" x14ac:dyDescent="0.25">
      <c r="B24" s="95" t="s">
        <v>227</v>
      </c>
      <c r="C24" s="96"/>
      <c r="D24" s="96"/>
      <c r="E24" s="96"/>
      <c r="F24" s="96"/>
      <c r="G24" s="96"/>
      <c r="H24" s="96"/>
      <c r="I24" s="96"/>
      <c r="J24" s="96"/>
      <c r="K24" s="88"/>
      <c r="L24" s="108"/>
      <c r="M24" s="109"/>
    </row>
    <row r="25" spans="2:13" ht="15.75" x14ac:dyDescent="0.25">
      <c r="B25" s="97" t="s">
        <v>229</v>
      </c>
      <c r="C25" s="92"/>
      <c r="D25" s="92"/>
      <c r="E25" s="92"/>
      <c r="F25" s="92"/>
      <c r="G25" s="92"/>
      <c r="H25" s="92"/>
      <c r="I25" s="92"/>
      <c r="J25" s="92"/>
      <c r="K25" s="86"/>
      <c r="L25" s="110"/>
      <c r="M25" s="111"/>
    </row>
    <row r="26" spans="2:13" ht="15.75" x14ac:dyDescent="0.25">
      <c r="B26" s="97"/>
      <c r="C26" s="93"/>
      <c r="D26" s="93"/>
      <c r="E26" s="93"/>
      <c r="F26" s="93"/>
      <c r="G26" s="93"/>
      <c r="H26" s="93"/>
      <c r="I26" s="93"/>
      <c r="J26" s="93"/>
      <c r="K26" s="86"/>
      <c r="L26" s="110"/>
      <c r="M26" s="111"/>
    </row>
    <row r="27" spans="2:13" ht="15.75" x14ac:dyDescent="0.25">
      <c r="B27" s="205">
        <f>Master!$B$31</f>
        <v>0</v>
      </c>
      <c r="C27" s="206"/>
      <c r="D27" s="91"/>
      <c r="E27" s="206">
        <f>Master!$E$31</f>
        <v>0</v>
      </c>
      <c r="F27" s="206"/>
      <c r="G27" s="91"/>
      <c r="H27" s="173">
        <f>Master!$G$31</f>
        <v>0</v>
      </c>
      <c r="I27" s="92"/>
      <c r="J27" s="92"/>
      <c r="K27" s="86"/>
      <c r="L27" s="110"/>
      <c r="M27" s="111"/>
    </row>
    <row r="28" spans="2:13" ht="15.75" x14ac:dyDescent="0.25">
      <c r="B28" s="106" t="s">
        <v>230</v>
      </c>
      <c r="C28" s="107"/>
      <c r="D28" s="99"/>
      <c r="E28" s="98" t="s">
        <v>225</v>
      </c>
      <c r="F28" s="99"/>
      <c r="G28" s="100"/>
      <c r="H28" s="98" t="s">
        <v>226</v>
      </c>
      <c r="I28" s="100"/>
      <c r="J28" s="100"/>
      <c r="K28" s="87"/>
      <c r="L28" s="112"/>
      <c r="M28" s="113"/>
    </row>
    <row r="29" spans="2:13" x14ac:dyDescent="0.25">
      <c r="B29" s="12"/>
      <c r="C29" s="14"/>
      <c r="D29" s="14"/>
      <c r="E29" s="14"/>
    </row>
    <row r="30" spans="2:13" x14ac:dyDescent="0.25">
      <c r="B30" s="12"/>
      <c r="C30" s="14"/>
      <c r="D30" s="14"/>
      <c r="E30" s="14"/>
    </row>
    <row r="31" spans="2:13" x14ac:dyDescent="0.25">
      <c r="B31" s="12"/>
      <c r="C31" s="14"/>
      <c r="D31" s="14"/>
      <c r="E31" s="14"/>
    </row>
    <row r="32" spans="2:13" x14ac:dyDescent="0.25">
      <c r="B32" s="12"/>
      <c r="C32" s="13"/>
      <c r="D32" s="13"/>
      <c r="E32" s="14"/>
    </row>
    <row r="33" spans="2:5" x14ac:dyDescent="0.25">
      <c r="B33" s="12"/>
      <c r="C33" s="13"/>
      <c r="D33" s="13"/>
      <c r="E33" s="14"/>
    </row>
    <row r="34" spans="2:5" x14ac:dyDescent="0.25">
      <c r="B34" s="12"/>
      <c r="C34" s="13"/>
      <c r="D34" s="13"/>
      <c r="E34" s="14"/>
    </row>
    <row r="35" spans="2:5" x14ac:dyDescent="0.25">
      <c r="B35" s="12"/>
      <c r="C35" s="13"/>
      <c r="D35" s="13"/>
      <c r="E35" s="14"/>
    </row>
    <row r="36" spans="2:5" x14ac:dyDescent="0.25">
      <c r="B36" s="12"/>
      <c r="C36" s="13"/>
      <c r="D36" s="13"/>
      <c r="E36" s="14"/>
    </row>
    <row r="37" spans="2:5" x14ac:dyDescent="0.25">
      <c r="B37" s="12"/>
      <c r="C37" s="14"/>
      <c r="D37" s="14"/>
      <c r="E37" s="14"/>
    </row>
    <row r="38" spans="2:5" x14ac:dyDescent="0.25">
      <c r="B38" s="12"/>
      <c r="C38" s="14"/>
      <c r="D38" s="14"/>
    </row>
    <row r="39" spans="2:5" x14ac:dyDescent="0.25">
      <c r="B39" s="12"/>
      <c r="C39" s="14"/>
      <c r="D39" s="14"/>
    </row>
    <row r="40" spans="2:5" x14ac:dyDescent="0.25">
      <c r="B40" s="12"/>
      <c r="C40" s="14"/>
      <c r="D40" s="14"/>
    </row>
    <row r="41" spans="2:5" x14ac:dyDescent="0.25">
      <c r="B41" s="12"/>
      <c r="C41" s="13"/>
      <c r="D41" s="14"/>
    </row>
    <row r="42" spans="2:5" x14ac:dyDescent="0.25">
      <c r="B42" s="12"/>
      <c r="C42" s="13"/>
      <c r="D42" s="14"/>
    </row>
    <row r="43" spans="2:5" x14ac:dyDescent="0.25">
      <c r="B43" s="12"/>
      <c r="C43" s="13"/>
      <c r="D43" s="14"/>
    </row>
    <row r="44" spans="2:5" x14ac:dyDescent="0.25">
      <c r="B44" s="12"/>
      <c r="C44" s="13"/>
      <c r="D44" s="14"/>
    </row>
    <row r="45" spans="2:5" x14ac:dyDescent="0.25">
      <c r="B45" s="12"/>
      <c r="C45" s="13"/>
      <c r="D45" s="14"/>
    </row>
    <row r="46" spans="2:5" x14ac:dyDescent="0.25">
      <c r="B46" s="12"/>
      <c r="C46" s="13"/>
      <c r="D46" s="14"/>
    </row>
    <row r="47" spans="2:5" x14ac:dyDescent="0.25">
      <c r="B47" s="44"/>
      <c r="C47" s="14"/>
      <c r="D47" s="14"/>
    </row>
    <row r="48" spans="2:5" x14ac:dyDescent="0.25">
      <c r="B48" s="15"/>
      <c r="C48" s="16"/>
      <c r="D48" s="16"/>
    </row>
    <row r="49" spans="2:4" x14ac:dyDescent="0.25">
      <c r="B49" s="12"/>
      <c r="C49" s="13"/>
      <c r="D49" s="14"/>
    </row>
    <row r="50" spans="2:4" x14ac:dyDescent="0.25">
      <c r="B50" s="12"/>
      <c r="C50" s="13"/>
      <c r="D50" s="14"/>
    </row>
    <row r="51" spans="2:4" x14ac:dyDescent="0.25">
      <c r="B51" s="12"/>
      <c r="C51" s="13"/>
      <c r="D51" s="14"/>
    </row>
    <row r="52" spans="2:4" x14ac:dyDescent="0.25">
      <c r="B52" s="12"/>
      <c r="C52" s="13"/>
      <c r="D52" s="14"/>
    </row>
    <row r="53" spans="2:4" x14ac:dyDescent="0.25">
      <c r="B53" s="12"/>
      <c r="C53" s="13"/>
      <c r="D53" s="14"/>
    </row>
    <row r="54" spans="2:4" x14ac:dyDescent="0.25">
      <c r="B54" s="12"/>
      <c r="C54" s="13"/>
      <c r="D54" s="14"/>
    </row>
    <row r="55" spans="2:4" x14ac:dyDescent="0.25">
      <c r="B55" s="17"/>
      <c r="C55" s="13"/>
      <c r="D55" s="13"/>
    </row>
    <row r="56" spans="2:4" x14ac:dyDescent="0.25">
      <c r="B56" s="15"/>
      <c r="C56" s="16"/>
      <c r="D56" s="16"/>
    </row>
    <row r="57" spans="2:4" x14ac:dyDescent="0.25">
      <c r="B57" s="12"/>
      <c r="C57" s="13"/>
      <c r="D57" s="14"/>
    </row>
    <row r="58" spans="2:4" x14ac:dyDescent="0.25">
      <c r="B58" s="12"/>
      <c r="C58" s="13"/>
      <c r="D58" s="14"/>
    </row>
    <row r="59" spans="2:4" x14ac:dyDescent="0.25">
      <c r="B59" s="12"/>
      <c r="C59" s="13"/>
      <c r="D59" s="14"/>
    </row>
    <row r="60" spans="2:4" x14ac:dyDescent="0.25">
      <c r="B60" s="12"/>
      <c r="C60" s="13"/>
      <c r="D60" s="14"/>
    </row>
    <row r="61" spans="2:4" x14ac:dyDescent="0.25">
      <c r="B61" s="12"/>
      <c r="C61" s="13"/>
      <c r="D61" s="14"/>
    </row>
    <row r="62" spans="2:4" x14ac:dyDescent="0.25">
      <c r="B62" s="12"/>
      <c r="C62" s="13"/>
      <c r="D62" s="14"/>
    </row>
    <row r="63" spans="2:4" x14ac:dyDescent="0.25">
      <c r="B63" s="15"/>
      <c r="C63" s="14"/>
      <c r="D63" s="14"/>
    </row>
    <row r="64" spans="2:4" x14ac:dyDescent="0.25">
      <c r="B64" s="15"/>
      <c r="C64" s="16"/>
      <c r="D64" s="16"/>
    </row>
    <row r="65" spans="2:4" x14ac:dyDescent="0.25">
      <c r="B65" s="12"/>
      <c r="C65" s="13"/>
      <c r="D65" s="14"/>
    </row>
    <row r="66" spans="2:4" x14ac:dyDescent="0.25">
      <c r="B66" s="12"/>
      <c r="C66" s="13"/>
      <c r="D66" s="14"/>
    </row>
    <row r="67" spans="2:4" x14ac:dyDescent="0.25">
      <c r="B67" s="15"/>
      <c r="C67" s="14"/>
      <c r="D67" s="14"/>
    </row>
    <row r="68" spans="2:4" x14ac:dyDescent="0.25">
      <c r="B68" s="15"/>
      <c r="C68" s="16"/>
      <c r="D68" s="16"/>
    </row>
    <row r="69" spans="2:4" x14ac:dyDescent="0.25">
      <c r="B69" s="12"/>
      <c r="C69" s="13"/>
      <c r="D69" s="14"/>
    </row>
    <row r="70" spans="2:4" x14ac:dyDescent="0.25">
      <c r="B70" s="12"/>
      <c r="C70" s="13"/>
      <c r="D70" s="14"/>
    </row>
    <row r="71" spans="2:4" x14ac:dyDescent="0.25">
      <c r="B71" s="12"/>
      <c r="C71" s="13"/>
      <c r="D71" s="14"/>
    </row>
    <row r="72" spans="2:4" x14ac:dyDescent="0.25">
      <c r="B72" s="12"/>
      <c r="C72" s="13"/>
      <c r="D72" s="14"/>
    </row>
    <row r="73" spans="2:4" x14ac:dyDescent="0.25">
      <c r="B73" s="12"/>
      <c r="C73" s="13"/>
      <c r="D73" s="14"/>
    </row>
    <row r="74" spans="2:4" x14ac:dyDescent="0.25">
      <c r="B74" s="12"/>
      <c r="C74" s="13"/>
      <c r="D74" s="13"/>
    </row>
    <row r="75" spans="2:4" x14ac:dyDescent="0.25">
      <c r="B75" s="18"/>
      <c r="C75" s="45"/>
      <c r="D75" s="16"/>
    </row>
    <row r="76" spans="2:4" x14ac:dyDescent="0.25">
      <c r="B76" s="18"/>
      <c r="C76" s="16"/>
      <c r="D76" s="16"/>
    </row>
    <row r="77" spans="2:4" x14ac:dyDescent="0.25">
      <c r="B77" s="12"/>
      <c r="C77" s="13"/>
      <c r="D77" s="14"/>
    </row>
    <row r="78" spans="2:4" x14ac:dyDescent="0.25">
      <c r="B78" s="12"/>
      <c r="C78" s="13"/>
      <c r="D78" s="14"/>
    </row>
    <row r="79" spans="2:4" x14ac:dyDescent="0.25">
      <c r="B79" s="12"/>
      <c r="C79" s="14"/>
      <c r="D79" s="14"/>
    </row>
    <row r="80" spans="2:4" x14ac:dyDescent="0.25">
      <c r="B80" s="12"/>
      <c r="C80" s="13"/>
      <c r="D80" s="14"/>
    </row>
    <row r="81" spans="2:4" x14ac:dyDescent="0.25">
      <c r="B81" s="12"/>
      <c r="C81" s="13"/>
      <c r="D81" s="14"/>
    </row>
    <row r="82" spans="2:4" x14ac:dyDescent="0.25">
      <c r="B82" s="12"/>
      <c r="C82" s="13"/>
      <c r="D82" s="14"/>
    </row>
    <row r="83" spans="2:4" x14ac:dyDescent="0.25">
      <c r="B83" s="12"/>
      <c r="C83" s="14"/>
      <c r="D83" s="14"/>
    </row>
    <row r="84" spans="2:4" x14ac:dyDescent="0.25">
      <c r="B84" s="12"/>
      <c r="C84" s="14"/>
      <c r="D84" s="14"/>
    </row>
    <row r="85" spans="2:4" x14ac:dyDescent="0.25">
      <c r="B85" s="12"/>
      <c r="C85" s="14"/>
      <c r="D85" s="14"/>
    </row>
    <row r="86" spans="2:4" x14ac:dyDescent="0.25">
      <c r="B86" s="12"/>
      <c r="C86" s="14"/>
      <c r="D86" s="14"/>
    </row>
    <row r="87" spans="2:4" x14ac:dyDescent="0.25">
      <c r="B87" s="12"/>
      <c r="C87" s="13"/>
      <c r="D87" s="14"/>
    </row>
    <row r="88" spans="2:4" x14ac:dyDescent="0.25">
      <c r="B88" s="12"/>
      <c r="C88" s="13"/>
      <c r="D88" s="14"/>
    </row>
    <row r="89" spans="2:4" x14ac:dyDescent="0.25">
      <c r="B89" s="12"/>
      <c r="C89" s="13"/>
      <c r="D89" s="14"/>
    </row>
    <row r="90" spans="2:4" x14ac:dyDescent="0.25">
      <c r="B90" s="12"/>
      <c r="C90" s="13"/>
      <c r="D90" s="14"/>
    </row>
    <row r="91" spans="2:4" x14ac:dyDescent="0.25">
      <c r="B91" s="12"/>
      <c r="C91" s="14"/>
      <c r="D91" s="14"/>
    </row>
    <row r="92" spans="2:4" x14ac:dyDescent="0.25">
      <c r="B92" s="12"/>
      <c r="C92" s="14"/>
      <c r="D92" s="14"/>
    </row>
    <row r="93" spans="2:4" x14ac:dyDescent="0.25">
      <c r="B93" s="12"/>
      <c r="C93" s="14"/>
      <c r="D93" s="14"/>
    </row>
    <row r="94" spans="2:4" x14ac:dyDescent="0.25">
      <c r="B94" s="12"/>
      <c r="C94" s="13"/>
      <c r="D94" s="14"/>
    </row>
    <row r="95" spans="2:4" x14ac:dyDescent="0.25">
      <c r="B95" s="12"/>
      <c r="C95" s="14"/>
      <c r="D95" s="14"/>
    </row>
    <row r="96" spans="2:4" x14ac:dyDescent="0.25">
      <c r="B96" s="30"/>
      <c r="C96" s="46"/>
      <c r="D96" s="31"/>
    </row>
    <row r="97" spans="2:4" x14ac:dyDescent="0.25">
      <c r="B97" s="12"/>
      <c r="C97" s="14"/>
      <c r="D97" s="14"/>
    </row>
    <row r="98" spans="2:4" x14ac:dyDescent="0.25">
      <c r="B98" s="12"/>
      <c r="C98" s="13"/>
      <c r="D98" s="14"/>
    </row>
    <row r="99" spans="2:4" x14ac:dyDescent="0.25">
      <c r="B99" s="29"/>
      <c r="C99" s="47"/>
      <c r="D99" s="152"/>
    </row>
    <row r="100" spans="2:4" x14ac:dyDescent="0.25">
      <c r="B100" s="15"/>
      <c r="C100" s="47"/>
      <c r="D100" s="152"/>
    </row>
    <row r="101" spans="2:4" x14ac:dyDescent="0.25">
      <c r="B101" s="29"/>
      <c r="C101" s="14"/>
      <c r="D101" s="152"/>
    </row>
    <row r="102" spans="2:4" x14ac:dyDescent="0.25">
      <c r="B102" s="29"/>
      <c r="C102" s="14"/>
      <c r="D102" s="152"/>
    </row>
    <row r="103" spans="2:4" x14ac:dyDescent="0.25">
      <c r="B103" s="15"/>
      <c r="C103" s="47"/>
      <c r="D103" s="152"/>
    </row>
  </sheetData>
  <sheetProtection password="DE6E" sheet="1" objects="1" scenarios="1" formatColumns="0" formatRows="0"/>
  <mergeCells count="13">
    <mergeCell ref="E27:F27"/>
    <mergeCell ref="B27:C27"/>
    <mergeCell ref="G1:J1"/>
    <mergeCell ref="D2:F2"/>
    <mergeCell ref="G2:J2"/>
    <mergeCell ref="D3:F3"/>
    <mergeCell ref="G3:J3"/>
    <mergeCell ref="D4:F4"/>
    <mergeCell ref="D5:F5"/>
    <mergeCell ref="D7:F7"/>
    <mergeCell ref="D8:F8"/>
    <mergeCell ref="D1:F1"/>
    <mergeCell ref="D6:F6"/>
  </mergeCells>
  <conditionalFormatting sqref="L21">
    <cfRule type="cellIs" dxfId="14" priority="1" operator="greaterThan">
      <formula>L22</formula>
    </cfRule>
  </conditionalFormatting>
  <dataValidations disablePrompts="1" count="1">
    <dataValidation type="custom" allowBlank="1" showInputMessage="1" showErrorMessage="1" error="Amount Due must be equal or lesser than Unpaid Earnings. If a Funding Amount is added to this Cost Center, Amount Due must be the lesser amount between Unpaid Earnings and Prorated Share. " sqref="L15:L19">
      <formula1>IF(L15&lt;=MIN(J15,K15), TRUE, FALSE)</formula1>
    </dataValidation>
  </dataValidations>
  <hyperlinks>
    <hyperlink ref="M1" location="Master!A1" display="(Return to Master Tab)"/>
  </hyperlinks>
  <pageMargins left="0.25" right="0.25" top="0.75" bottom="0.75" header="0.3" footer="0.3"/>
  <pageSetup scale="46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3300"/>
  </sheetPr>
  <dimension ref="B1:M96"/>
  <sheetViews>
    <sheetView showGridLines="0" showZeros="0" zoomScaleNormal="100" workbookViewId="0">
      <pane ySplit="12" topLeftCell="A13" activePane="bottomLeft" state="frozen"/>
      <selection activeCell="B1" sqref="B1:B7"/>
      <selection pane="bottomLeft" activeCell="C14" sqref="C14"/>
    </sheetView>
  </sheetViews>
  <sheetFormatPr defaultRowHeight="15" outlineLevelRow="1" x14ac:dyDescent="0.25"/>
  <cols>
    <col min="1" max="1" width="2.140625" style="122" customWidth="1"/>
    <col min="2" max="2" width="9.140625" style="122"/>
    <col min="3" max="3" width="47.28515625" style="122" bestFit="1" customWidth="1"/>
    <col min="4" max="4" width="16.7109375" style="122" customWidth="1"/>
    <col min="5" max="5" width="16.28515625" style="122" customWidth="1"/>
    <col min="6" max="6" width="20" style="122" customWidth="1"/>
    <col min="7" max="7" width="21.140625" style="122" customWidth="1"/>
    <col min="8" max="12" width="17.42578125" style="122" customWidth="1"/>
    <col min="13" max="13" width="13.140625" style="122" customWidth="1"/>
    <col min="14" max="16384" width="9.140625" style="122"/>
  </cols>
  <sheetData>
    <row r="1" spans="2:13" x14ac:dyDescent="0.25">
      <c r="B1" s="180" t="str">
        <f>Master!A3</f>
        <v xml:space="preserve">a. </v>
      </c>
      <c r="C1" s="180" t="str">
        <f>Master!B3</f>
        <v>Agency Name:</v>
      </c>
      <c r="D1" s="211">
        <f>Master!C3</f>
        <v>0</v>
      </c>
      <c r="E1" s="211"/>
      <c r="F1" s="211"/>
      <c r="G1" s="210" t="s">
        <v>131</v>
      </c>
      <c r="H1" s="210"/>
      <c r="I1" s="210"/>
      <c r="J1" s="210"/>
      <c r="M1" s="123" t="s">
        <v>237</v>
      </c>
    </row>
    <row r="2" spans="2:13" x14ac:dyDescent="0.25">
      <c r="B2" s="180" t="str">
        <f>Master!A4</f>
        <v xml:space="preserve">b. </v>
      </c>
      <c r="C2" s="180" t="str">
        <f>Master!B4</f>
        <v>Contract No.:</v>
      </c>
      <c r="D2" s="208">
        <f>Master!C4</f>
        <v>0</v>
      </c>
      <c r="E2" s="208"/>
      <c r="F2" s="208"/>
      <c r="G2" s="210" t="s">
        <v>104</v>
      </c>
      <c r="H2" s="210"/>
      <c r="I2" s="210"/>
      <c r="J2" s="210"/>
      <c r="M2" s="124" t="str">
        <f>Master!$G$1</f>
        <v>Rev.03/31/2014</v>
      </c>
    </row>
    <row r="3" spans="2:13" x14ac:dyDescent="0.25">
      <c r="B3" s="180" t="str">
        <f>Master!A5</f>
        <v xml:space="preserve">c. </v>
      </c>
      <c r="C3" s="180" t="str">
        <f>Master!B5</f>
        <v>Month/Year of :</v>
      </c>
      <c r="D3" s="212">
        <f>Master!C5</f>
        <v>0</v>
      </c>
      <c r="E3" s="208"/>
      <c r="F3" s="208"/>
      <c r="G3" s="210" t="s">
        <v>141</v>
      </c>
      <c r="H3" s="210"/>
      <c r="I3" s="210"/>
      <c r="J3" s="210"/>
      <c r="M3" s="124" t="str">
        <f>Master!$G$2</f>
        <v>Version: 3.2.1</v>
      </c>
    </row>
    <row r="4" spans="2:13" x14ac:dyDescent="0.25">
      <c r="B4" s="180" t="str">
        <f>Master!A6</f>
        <v xml:space="preserve">d.  </v>
      </c>
      <c r="C4" s="180" t="str">
        <f>Master!B6</f>
        <v># months in the contract:</v>
      </c>
      <c r="D4" s="208">
        <f>Master!C6</f>
        <v>0</v>
      </c>
      <c r="E4" s="208"/>
      <c r="F4" s="208"/>
      <c r="I4" s="125"/>
    </row>
    <row r="5" spans="2:13" x14ac:dyDescent="0.25">
      <c r="B5" s="180" t="str">
        <f>Master!A7</f>
        <v>e.</v>
      </c>
      <c r="C5" s="180" t="str">
        <f>Master!B7</f>
        <v># months remaining (including month in c.):</v>
      </c>
      <c r="D5" s="208">
        <f>Master!C7</f>
        <v>0</v>
      </c>
      <c r="E5" s="208"/>
      <c r="F5" s="208"/>
    </row>
    <row r="6" spans="2:13" s="177" customFormat="1" x14ac:dyDescent="0.25">
      <c r="B6" s="180" t="str">
        <f>Master!A8</f>
        <v xml:space="preserve">f.  </v>
      </c>
      <c r="C6" s="180" t="str">
        <f>Master!B8</f>
        <v># months incurred (including month in c.):</v>
      </c>
      <c r="D6" s="208">
        <f>Master!C8</f>
        <v>0</v>
      </c>
      <c r="E6" s="208"/>
      <c r="F6" s="208"/>
    </row>
    <row r="7" spans="2:13" x14ac:dyDescent="0.25">
      <c r="B7" s="180" t="str">
        <f>Master!A9</f>
        <v xml:space="preserve">g.  </v>
      </c>
      <c r="C7" s="180" t="str">
        <f>Master!B9</f>
        <v>Federal ID:</v>
      </c>
      <c r="D7" s="208">
        <f>Master!C9</f>
        <v>0</v>
      </c>
      <c r="E7" s="208"/>
      <c r="F7" s="208"/>
    </row>
    <row r="8" spans="2:13" x14ac:dyDescent="0.25">
      <c r="B8" s="180" t="str">
        <f>Master!A10</f>
        <v>h.</v>
      </c>
      <c r="C8" s="180" t="str">
        <f>Master!B10</f>
        <v>Address:</v>
      </c>
      <c r="D8" s="208">
        <f>Master!C10</f>
        <v>0</v>
      </c>
      <c r="E8" s="208"/>
      <c r="F8" s="208"/>
      <c r="G8" s="135"/>
      <c r="H8" s="135"/>
      <c r="I8" s="135"/>
      <c r="J8" s="135"/>
    </row>
    <row r="10" spans="2:13" ht="42" customHeight="1" x14ac:dyDescent="0.25">
      <c r="B10" s="3" t="s">
        <v>9</v>
      </c>
      <c r="C10" s="33" t="s">
        <v>5</v>
      </c>
      <c r="D10" s="3"/>
      <c r="E10" s="33" t="s">
        <v>6</v>
      </c>
      <c r="F10" s="33" t="s">
        <v>89</v>
      </c>
      <c r="G10" s="3" t="s">
        <v>77</v>
      </c>
      <c r="H10" s="34" t="s">
        <v>8</v>
      </c>
      <c r="I10" s="33" t="s">
        <v>91</v>
      </c>
      <c r="J10" s="33" t="s">
        <v>34</v>
      </c>
      <c r="K10" s="33" t="s">
        <v>35</v>
      </c>
      <c r="L10" s="33" t="s">
        <v>36</v>
      </c>
      <c r="M10" s="33" t="s">
        <v>37</v>
      </c>
    </row>
    <row r="11" spans="2:13" ht="22.5" customHeight="1" x14ac:dyDescent="0.25">
      <c r="B11" s="35"/>
      <c r="C11" s="35"/>
      <c r="D11" s="5"/>
      <c r="E11" s="36" t="s">
        <v>90</v>
      </c>
      <c r="F11" s="36" t="s">
        <v>90</v>
      </c>
      <c r="G11" s="7"/>
      <c r="H11" s="37" t="s">
        <v>174</v>
      </c>
      <c r="I11" s="36" t="s">
        <v>175</v>
      </c>
      <c r="J11" s="38" t="s">
        <v>177</v>
      </c>
      <c r="K11" s="36" t="s">
        <v>176</v>
      </c>
      <c r="L11" s="39" t="s">
        <v>178</v>
      </c>
      <c r="M11" s="136" t="s">
        <v>179</v>
      </c>
    </row>
    <row r="12" spans="2:13" x14ac:dyDescent="0.25">
      <c r="B12" s="40">
        <v>1</v>
      </c>
      <c r="C12" s="40">
        <v>2</v>
      </c>
      <c r="D12" s="8">
        <v>3</v>
      </c>
      <c r="E12" s="40">
        <v>4</v>
      </c>
      <c r="F12" s="40">
        <v>5</v>
      </c>
      <c r="G12" s="40">
        <v>6</v>
      </c>
      <c r="H12" s="40">
        <v>7</v>
      </c>
      <c r="I12" s="40">
        <v>8</v>
      </c>
      <c r="J12" s="40">
        <v>9</v>
      </c>
      <c r="K12" s="40">
        <v>10</v>
      </c>
      <c r="L12" s="40">
        <v>11</v>
      </c>
      <c r="M12" s="40">
        <v>12</v>
      </c>
    </row>
    <row r="13" spans="2:13" ht="12.75" customHeight="1" x14ac:dyDescent="0.25">
      <c r="B13" s="15"/>
      <c r="C13" s="15"/>
      <c r="D13" s="9"/>
      <c r="E13" s="15"/>
      <c r="F13" s="15"/>
      <c r="G13" s="15"/>
      <c r="H13" s="15"/>
      <c r="I13" s="15"/>
      <c r="J13" s="15"/>
      <c r="K13" s="15"/>
      <c r="L13" s="15"/>
      <c r="M13" s="15"/>
    </row>
    <row r="14" spans="2:13" ht="15.75" outlineLevel="1" thickBot="1" x14ac:dyDescent="0.3">
      <c r="B14" s="62" t="s">
        <v>140</v>
      </c>
      <c r="C14" s="52" t="s">
        <v>141</v>
      </c>
      <c r="D14" s="42"/>
      <c r="E14" s="83"/>
      <c r="F14" s="63"/>
      <c r="G14" s="48"/>
      <c r="H14" s="140">
        <f t="shared" ref="H14" si="0">E14*G14</f>
        <v>0</v>
      </c>
      <c r="I14" s="76"/>
      <c r="J14" s="142">
        <f>ROUND(H14-I14,2)</f>
        <v>0</v>
      </c>
      <c r="K14" s="165" t="e">
        <f>ROUND(MAX((F14/$D$4*$D$6)-I14,(F14-I14)/$D$5),2)</f>
        <v>#DIV/0!</v>
      </c>
      <c r="L14" s="166"/>
      <c r="M14" s="130">
        <f t="shared" ref="M14" si="1">IF(E14="",0,L14/E14)</f>
        <v>0</v>
      </c>
    </row>
    <row r="15" spans="2:13" ht="15.75" thickBot="1" x14ac:dyDescent="0.3">
      <c r="B15" s="12"/>
      <c r="C15" s="13"/>
      <c r="D15" s="13"/>
      <c r="E15" s="14"/>
      <c r="F15" s="147"/>
      <c r="L15" s="148" t="e">
        <f>MIN(K14,J14)</f>
        <v>#DIV/0!</v>
      </c>
      <c r="M15" s="149" t="s">
        <v>172</v>
      </c>
    </row>
    <row r="16" spans="2:13" x14ac:dyDescent="0.25">
      <c r="B16" s="12"/>
      <c r="C16" s="13"/>
      <c r="D16" s="13"/>
      <c r="E16" s="14"/>
    </row>
    <row r="17" spans="2:13" ht="15.75" x14ac:dyDescent="0.25">
      <c r="B17" s="95" t="s">
        <v>227</v>
      </c>
      <c r="C17" s="96"/>
      <c r="D17" s="96"/>
      <c r="E17" s="96"/>
      <c r="F17" s="96"/>
      <c r="G17" s="96"/>
      <c r="H17" s="96"/>
      <c r="I17" s="96"/>
      <c r="J17" s="96"/>
      <c r="K17" s="88"/>
      <c r="L17" s="108"/>
      <c r="M17" s="109"/>
    </row>
    <row r="18" spans="2:13" ht="15.75" x14ac:dyDescent="0.25">
      <c r="B18" s="97" t="s">
        <v>229</v>
      </c>
      <c r="C18" s="92"/>
      <c r="D18" s="92"/>
      <c r="E18" s="92"/>
      <c r="F18" s="92"/>
      <c r="G18" s="92"/>
      <c r="H18" s="92"/>
      <c r="I18" s="92"/>
      <c r="J18" s="92"/>
      <c r="K18" s="86"/>
      <c r="L18" s="110"/>
      <c r="M18" s="111"/>
    </row>
    <row r="19" spans="2:13" ht="15.75" x14ac:dyDescent="0.25">
      <c r="B19" s="97"/>
      <c r="C19" s="93"/>
      <c r="D19" s="93"/>
      <c r="E19" s="93"/>
      <c r="F19" s="93"/>
      <c r="G19" s="93"/>
      <c r="H19" s="93"/>
      <c r="I19" s="93"/>
      <c r="J19" s="93"/>
      <c r="K19" s="86"/>
      <c r="L19" s="110"/>
      <c r="M19" s="111"/>
    </row>
    <row r="20" spans="2:13" ht="15.75" x14ac:dyDescent="0.25">
      <c r="B20" s="205">
        <f>Master!$B$31</f>
        <v>0</v>
      </c>
      <c r="C20" s="206"/>
      <c r="D20" s="91"/>
      <c r="E20" s="206">
        <f>Master!$E$31</f>
        <v>0</v>
      </c>
      <c r="F20" s="206"/>
      <c r="G20" s="91"/>
      <c r="H20" s="173">
        <f>Master!$G$31</f>
        <v>0</v>
      </c>
      <c r="I20" s="92"/>
      <c r="J20" s="92"/>
      <c r="K20" s="86"/>
      <c r="L20" s="110"/>
      <c r="M20" s="111"/>
    </row>
    <row r="21" spans="2:13" ht="15.75" x14ac:dyDescent="0.25">
      <c r="B21" s="106" t="s">
        <v>230</v>
      </c>
      <c r="C21" s="107"/>
      <c r="D21" s="99"/>
      <c r="E21" s="98" t="s">
        <v>225</v>
      </c>
      <c r="F21" s="99"/>
      <c r="G21" s="100"/>
      <c r="H21" s="98" t="s">
        <v>226</v>
      </c>
      <c r="I21" s="100"/>
      <c r="J21" s="100"/>
      <c r="K21" s="87"/>
      <c r="L21" s="112"/>
      <c r="M21" s="113"/>
    </row>
    <row r="22" spans="2:13" x14ac:dyDescent="0.25">
      <c r="B22" s="12"/>
      <c r="C22" s="14"/>
      <c r="D22" s="14"/>
      <c r="E22" s="14"/>
    </row>
    <row r="23" spans="2:13" x14ac:dyDescent="0.25">
      <c r="B23" s="12"/>
      <c r="C23" s="14"/>
      <c r="D23" s="14"/>
      <c r="E23" s="14"/>
    </row>
    <row r="24" spans="2:13" x14ac:dyDescent="0.25">
      <c r="B24" s="12"/>
      <c r="C24" s="14"/>
      <c r="D24" s="14"/>
      <c r="E24" s="14"/>
    </row>
    <row r="25" spans="2:13" x14ac:dyDescent="0.25">
      <c r="B25" s="12"/>
      <c r="C25" s="13"/>
      <c r="D25" s="13"/>
      <c r="E25" s="14"/>
    </row>
    <row r="26" spans="2:13" x14ac:dyDescent="0.25">
      <c r="B26" s="12"/>
      <c r="C26" s="13"/>
      <c r="D26" s="13"/>
      <c r="E26" s="14"/>
    </row>
    <row r="27" spans="2:13" x14ac:dyDescent="0.25">
      <c r="B27" s="12"/>
      <c r="C27" s="13"/>
      <c r="D27" s="13"/>
      <c r="E27" s="14"/>
    </row>
    <row r="28" spans="2:13" x14ac:dyDescent="0.25">
      <c r="B28" s="12"/>
      <c r="C28" s="13"/>
      <c r="D28" s="13"/>
      <c r="E28" s="14"/>
    </row>
    <row r="29" spans="2:13" x14ac:dyDescent="0.25">
      <c r="B29" s="12"/>
      <c r="C29" s="13"/>
      <c r="D29" s="13"/>
      <c r="E29" s="14"/>
    </row>
    <row r="30" spans="2:13" x14ac:dyDescent="0.25">
      <c r="B30" s="12"/>
      <c r="C30" s="14"/>
      <c r="D30" s="14"/>
      <c r="E30" s="14"/>
    </row>
    <row r="31" spans="2:13" x14ac:dyDescent="0.25">
      <c r="B31" s="12"/>
      <c r="C31" s="14"/>
      <c r="D31" s="14"/>
    </row>
    <row r="32" spans="2:13" x14ac:dyDescent="0.25">
      <c r="B32" s="12"/>
      <c r="C32" s="14"/>
      <c r="D32" s="14"/>
    </row>
    <row r="33" spans="2:4" x14ac:dyDescent="0.25">
      <c r="B33" s="12"/>
      <c r="C33" s="14"/>
      <c r="D33" s="14"/>
    </row>
    <row r="34" spans="2:4" x14ac:dyDescent="0.25">
      <c r="B34" s="12"/>
      <c r="C34" s="13"/>
      <c r="D34" s="14"/>
    </row>
    <row r="35" spans="2:4" x14ac:dyDescent="0.25">
      <c r="B35" s="12"/>
      <c r="C35" s="13"/>
      <c r="D35" s="14"/>
    </row>
    <row r="36" spans="2:4" x14ac:dyDescent="0.25">
      <c r="B36" s="12"/>
      <c r="C36" s="13"/>
      <c r="D36" s="14"/>
    </row>
    <row r="37" spans="2:4" x14ac:dyDescent="0.25">
      <c r="B37" s="12"/>
      <c r="C37" s="13"/>
      <c r="D37" s="14"/>
    </row>
    <row r="38" spans="2:4" x14ac:dyDescent="0.25">
      <c r="B38" s="12"/>
      <c r="C38" s="13"/>
      <c r="D38" s="14"/>
    </row>
    <row r="39" spans="2:4" x14ac:dyDescent="0.25">
      <c r="B39" s="12"/>
      <c r="C39" s="13"/>
      <c r="D39" s="14"/>
    </row>
    <row r="40" spans="2:4" x14ac:dyDescent="0.25">
      <c r="B40" s="44"/>
      <c r="C40" s="14"/>
      <c r="D40" s="14"/>
    </row>
    <row r="41" spans="2:4" x14ac:dyDescent="0.25">
      <c r="B41" s="15"/>
      <c r="C41" s="16"/>
      <c r="D41" s="16"/>
    </row>
    <row r="42" spans="2:4" x14ac:dyDescent="0.25">
      <c r="B42" s="12"/>
      <c r="C42" s="13"/>
      <c r="D42" s="14"/>
    </row>
    <row r="43" spans="2:4" x14ac:dyDescent="0.25">
      <c r="B43" s="12"/>
      <c r="C43" s="13"/>
      <c r="D43" s="14"/>
    </row>
    <row r="44" spans="2:4" x14ac:dyDescent="0.25">
      <c r="B44" s="12"/>
      <c r="C44" s="13"/>
      <c r="D44" s="14"/>
    </row>
    <row r="45" spans="2:4" x14ac:dyDescent="0.25">
      <c r="B45" s="12"/>
      <c r="C45" s="13"/>
      <c r="D45" s="14"/>
    </row>
    <row r="46" spans="2:4" x14ac:dyDescent="0.25">
      <c r="B46" s="12"/>
      <c r="C46" s="13"/>
      <c r="D46" s="14"/>
    </row>
    <row r="47" spans="2:4" x14ac:dyDescent="0.25">
      <c r="B47" s="12"/>
      <c r="C47" s="13"/>
      <c r="D47" s="14"/>
    </row>
    <row r="48" spans="2:4" x14ac:dyDescent="0.25">
      <c r="B48" s="17"/>
      <c r="C48" s="13"/>
      <c r="D48" s="13"/>
    </row>
    <row r="49" spans="2:4" x14ac:dyDescent="0.25">
      <c r="B49" s="15"/>
      <c r="C49" s="16"/>
      <c r="D49" s="16"/>
    </row>
    <row r="50" spans="2:4" x14ac:dyDescent="0.25">
      <c r="B50" s="12"/>
      <c r="C50" s="13"/>
      <c r="D50" s="14"/>
    </row>
    <row r="51" spans="2:4" x14ac:dyDescent="0.25">
      <c r="B51" s="12"/>
      <c r="C51" s="13"/>
      <c r="D51" s="14"/>
    </row>
    <row r="52" spans="2:4" x14ac:dyDescent="0.25">
      <c r="B52" s="12"/>
      <c r="C52" s="13"/>
      <c r="D52" s="14"/>
    </row>
    <row r="53" spans="2:4" x14ac:dyDescent="0.25">
      <c r="B53" s="12"/>
      <c r="C53" s="13"/>
      <c r="D53" s="14"/>
    </row>
    <row r="54" spans="2:4" x14ac:dyDescent="0.25">
      <c r="B54" s="12"/>
      <c r="C54" s="13"/>
      <c r="D54" s="14"/>
    </row>
    <row r="55" spans="2:4" x14ac:dyDescent="0.25">
      <c r="B55" s="12"/>
      <c r="C55" s="13"/>
      <c r="D55" s="14"/>
    </row>
    <row r="56" spans="2:4" x14ac:dyDescent="0.25">
      <c r="B56" s="15"/>
      <c r="C56" s="14"/>
      <c r="D56" s="14"/>
    </row>
    <row r="57" spans="2:4" x14ac:dyDescent="0.25">
      <c r="B57" s="15"/>
      <c r="C57" s="16"/>
      <c r="D57" s="16"/>
    </row>
    <row r="58" spans="2:4" x14ac:dyDescent="0.25">
      <c r="B58" s="12"/>
      <c r="C58" s="13"/>
      <c r="D58" s="14"/>
    </row>
    <row r="59" spans="2:4" x14ac:dyDescent="0.25">
      <c r="B59" s="12"/>
      <c r="C59" s="13"/>
      <c r="D59" s="14"/>
    </row>
    <row r="60" spans="2:4" x14ac:dyDescent="0.25">
      <c r="B60" s="15"/>
      <c r="C60" s="14"/>
      <c r="D60" s="14"/>
    </row>
    <row r="61" spans="2:4" x14ac:dyDescent="0.25">
      <c r="B61" s="15"/>
      <c r="C61" s="16"/>
      <c r="D61" s="16"/>
    </row>
    <row r="62" spans="2:4" x14ac:dyDescent="0.25">
      <c r="B62" s="12"/>
      <c r="C62" s="13"/>
      <c r="D62" s="14"/>
    </row>
    <row r="63" spans="2:4" x14ac:dyDescent="0.25">
      <c r="B63" s="12"/>
      <c r="C63" s="13"/>
      <c r="D63" s="14"/>
    </row>
    <row r="64" spans="2:4" x14ac:dyDescent="0.25">
      <c r="B64" s="12"/>
      <c r="C64" s="13"/>
      <c r="D64" s="14"/>
    </row>
    <row r="65" spans="2:4" x14ac:dyDescent="0.25">
      <c r="B65" s="12"/>
      <c r="C65" s="13"/>
      <c r="D65" s="14"/>
    </row>
    <row r="66" spans="2:4" x14ac:dyDescent="0.25">
      <c r="B66" s="12"/>
      <c r="C66" s="13"/>
      <c r="D66" s="14"/>
    </row>
    <row r="67" spans="2:4" x14ac:dyDescent="0.25">
      <c r="B67" s="12"/>
      <c r="C67" s="13"/>
      <c r="D67" s="13"/>
    </row>
    <row r="68" spans="2:4" x14ac:dyDescent="0.25">
      <c r="B68" s="18"/>
      <c r="C68" s="45"/>
      <c r="D68" s="16"/>
    </row>
    <row r="69" spans="2:4" x14ac:dyDescent="0.25">
      <c r="B69" s="18"/>
      <c r="C69" s="16"/>
      <c r="D69" s="16"/>
    </row>
    <row r="70" spans="2:4" x14ac:dyDescent="0.25">
      <c r="B70" s="12"/>
      <c r="C70" s="13"/>
      <c r="D70" s="14"/>
    </row>
    <row r="71" spans="2:4" x14ac:dyDescent="0.25">
      <c r="B71" s="12"/>
      <c r="C71" s="13"/>
      <c r="D71" s="14"/>
    </row>
    <row r="72" spans="2:4" x14ac:dyDescent="0.25">
      <c r="B72" s="12"/>
      <c r="C72" s="14"/>
      <c r="D72" s="14"/>
    </row>
    <row r="73" spans="2:4" x14ac:dyDescent="0.25">
      <c r="B73" s="12"/>
      <c r="C73" s="13"/>
      <c r="D73" s="14"/>
    </row>
    <row r="74" spans="2:4" x14ac:dyDescent="0.25">
      <c r="B74" s="12"/>
      <c r="C74" s="13"/>
      <c r="D74" s="14"/>
    </row>
    <row r="75" spans="2:4" x14ac:dyDescent="0.25">
      <c r="B75" s="12"/>
      <c r="C75" s="13"/>
      <c r="D75" s="14"/>
    </row>
    <row r="76" spans="2:4" x14ac:dyDescent="0.25">
      <c r="B76" s="12"/>
      <c r="C76" s="14"/>
      <c r="D76" s="14"/>
    </row>
    <row r="77" spans="2:4" x14ac:dyDescent="0.25">
      <c r="B77" s="12"/>
      <c r="C77" s="14"/>
      <c r="D77" s="14"/>
    </row>
    <row r="78" spans="2:4" x14ac:dyDescent="0.25">
      <c r="B78" s="12"/>
      <c r="C78" s="14"/>
      <c r="D78" s="14"/>
    </row>
    <row r="79" spans="2:4" x14ac:dyDescent="0.25">
      <c r="B79" s="12"/>
      <c r="C79" s="14"/>
      <c r="D79" s="14"/>
    </row>
    <row r="80" spans="2:4" x14ac:dyDescent="0.25">
      <c r="B80" s="12"/>
      <c r="C80" s="13"/>
      <c r="D80" s="14"/>
    </row>
    <row r="81" spans="2:4" x14ac:dyDescent="0.25">
      <c r="B81" s="12"/>
      <c r="C81" s="13"/>
      <c r="D81" s="14"/>
    </row>
    <row r="82" spans="2:4" x14ac:dyDescent="0.25">
      <c r="B82" s="12"/>
      <c r="C82" s="13"/>
      <c r="D82" s="14"/>
    </row>
    <row r="83" spans="2:4" x14ac:dyDescent="0.25">
      <c r="B83" s="12"/>
      <c r="C83" s="13"/>
      <c r="D83" s="14"/>
    </row>
    <row r="84" spans="2:4" x14ac:dyDescent="0.25">
      <c r="B84" s="12"/>
      <c r="C84" s="14"/>
      <c r="D84" s="14"/>
    </row>
    <row r="85" spans="2:4" x14ac:dyDescent="0.25">
      <c r="B85" s="12"/>
      <c r="C85" s="14"/>
      <c r="D85" s="14"/>
    </row>
    <row r="86" spans="2:4" x14ac:dyDescent="0.25">
      <c r="B86" s="12"/>
      <c r="C86" s="14"/>
      <c r="D86" s="14"/>
    </row>
    <row r="87" spans="2:4" x14ac:dyDescent="0.25">
      <c r="B87" s="12"/>
      <c r="C87" s="13"/>
      <c r="D87" s="14"/>
    </row>
    <row r="88" spans="2:4" x14ac:dyDescent="0.25">
      <c r="B88" s="12"/>
      <c r="C88" s="14"/>
      <c r="D88" s="14"/>
    </row>
    <row r="89" spans="2:4" x14ac:dyDescent="0.25">
      <c r="B89" s="30"/>
      <c r="C89" s="46"/>
      <c r="D89" s="31"/>
    </row>
    <row r="90" spans="2:4" x14ac:dyDescent="0.25">
      <c r="B90" s="12"/>
      <c r="C90" s="14"/>
      <c r="D90" s="14"/>
    </row>
    <row r="91" spans="2:4" x14ac:dyDescent="0.25">
      <c r="B91" s="12"/>
      <c r="C91" s="13"/>
      <c r="D91" s="14"/>
    </row>
    <row r="92" spans="2:4" x14ac:dyDescent="0.25">
      <c r="B92" s="29"/>
      <c r="C92" s="47"/>
      <c r="D92" s="152"/>
    </row>
    <row r="93" spans="2:4" x14ac:dyDescent="0.25">
      <c r="B93" s="15"/>
      <c r="C93" s="47"/>
      <c r="D93" s="152"/>
    </row>
    <row r="94" spans="2:4" x14ac:dyDescent="0.25">
      <c r="B94" s="29"/>
      <c r="C94" s="14"/>
      <c r="D94" s="152"/>
    </row>
    <row r="95" spans="2:4" x14ac:dyDescent="0.25">
      <c r="B95" s="29"/>
      <c r="C95" s="14"/>
      <c r="D95" s="152"/>
    </row>
    <row r="96" spans="2:4" x14ac:dyDescent="0.25">
      <c r="B96" s="15"/>
      <c r="C96" s="47"/>
      <c r="D96" s="152"/>
    </row>
  </sheetData>
  <sheetProtection password="DE6E" sheet="1" objects="1" scenarios="1" formatColumns="0" formatRows="0"/>
  <mergeCells count="13">
    <mergeCell ref="E20:F20"/>
    <mergeCell ref="B20:C20"/>
    <mergeCell ref="G1:J1"/>
    <mergeCell ref="D2:F2"/>
    <mergeCell ref="G2:J2"/>
    <mergeCell ref="D3:F3"/>
    <mergeCell ref="G3:J3"/>
    <mergeCell ref="D4:F4"/>
    <mergeCell ref="D5:F5"/>
    <mergeCell ref="D7:F7"/>
    <mergeCell ref="D8:F8"/>
    <mergeCell ref="D1:F1"/>
    <mergeCell ref="D6:F6"/>
  </mergeCells>
  <conditionalFormatting sqref="L14">
    <cfRule type="cellIs" dxfId="13" priority="1" operator="greaterThan">
      <formula>L15</formula>
    </cfRule>
  </conditionalFormatting>
  <dataValidations count="1">
    <dataValidation type="custom" allowBlank="1" showInputMessage="1" showErrorMessage="1" error="Amount Due must be equal or lesser than Unpaid Earnings. If a Funding Amount is added to this Cost Center, Amount Due must be the lesser amount between Unpaid Earnings and Prorated Share. " sqref="L14">
      <formula1>IF(L14&lt;=MIN(J14,K14), TRUE, FALSE)</formula1>
    </dataValidation>
  </dataValidations>
  <hyperlinks>
    <hyperlink ref="M1" location="Master!A1" display="(Return to Master Tab)"/>
  </hyperlinks>
  <pageMargins left="0.25" right="0.25" top="0.75" bottom="0.75" header="0.3" footer="0.3"/>
  <pageSetup scale="43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Master</vt:lpstr>
      <vt:lpstr>AMH Wrksht</vt:lpstr>
      <vt:lpstr>AMH Non-TANF Inv.</vt:lpstr>
      <vt:lpstr>AMH TANF Inv.</vt:lpstr>
      <vt:lpstr>AMH Special Funding Inv.</vt:lpstr>
      <vt:lpstr>CMH Wrksht</vt:lpstr>
      <vt:lpstr>CMH Non-TANF Inv.</vt:lpstr>
      <vt:lpstr>CMH Special Funding Inv.</vt:lpstr>
      <vt:lpstr>CMH BNET Inv.</vt:lpstr>
      <vt:lpstr>ASA Wrksht</vt:lpstr>
      <vt:lpstr>ASA Non-TANF Inv.</vt:lpstr>
      <vt:lpstr>ASA TANF Inv.</vt:lpstr>
      <vt:lpstr>ASA Special Funding Inv.</vt:lpstr>
      <vt:lpstr>CSA Wrksht</vt:lpstr>
      <vt:lpstr>CSA Non-TANF Inv.</vt:lpstr>
      <vt:lpstr>CSA TANF Inv.</vt:lpstr>
      <vt:lpstr>CSA Special Funding Inv.</vt:lpstr>
      <vt:lpstr>Master!Print_Area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Fernandes</dc:creator>
  <cp:lastModifiedBy>Marcelo Fernandes</cp:lastModifiedBy>
  <cp:lastPrinted>2014-02-05T20:04:13Z</cp:lastPrinted>
  <dcterms:created xsi:type="dcterms:W3CDTF">2014-01-28T21:18:31Z</dcterms:created>
  <dcterms:modified xsi:type="dcterms:W3CDTF">2014-03-31T20:04:07Z</dcterms:modified>
</cp:coreProperties>
</file>